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0" yWindow="4725" windowWidth="19155" windowHeight="7215" tabRatio="829" activeTab="4"/>
  </bookViews>
  <sheets>
    <sheet name="5-6 классы девочки" sheetId="37" r:id="rId1"/>
    <sheet name="5-6 классы мальчики" sheetId="18" r:id="rId2"/>
    <sheet name="7-8 классы девочки" sheetId="38" r:id="rId3"/>
    <sheet name="7-8 классы мальчики" sheetId="36" r:id="rId4"/>
    <sheet name="9-11 классы девушки" sheetId="39" r:id="rId5"/>
    <sheet name="Лист1" sheetId="19" state="hidden" r:id="rId6"/>
  </sheets>
  <definedNames>
    <definedName name="_xlnm._FilterDatabase" localSheetId="5" hidden="1">Лист1!$B$2:$B$69</definedName>
    <definedName name="г2">Лист1!$F$2:$F$102</definedName>
    <definedName name="гим">Лист1!$E$2:$E$22</definedName>
    <definedName name="Гимн">Лист1!$F$2:$F$153</definedName>
    <definedName name="Гимнастика" localSheetId="0">#REF!</definedName>
    <definedName name="Гимнастика" localSheetId="2">#REF!</definedName>
    <definedName name="Гимнастика" localSheetId="3">#REF!</definedName>
    <definedName name="Гимнастика" localSheetId="4">#REF!</definedName>
    <definedName name="Гимнастика" localSheetId="5">Лист1!$E$2:$E$22</definedName>
    <definedName name="Гимнастика">#REF!</definedName>
    <definedName name="кл">Лист1!$C$2:$C$8</definedName>
    <definedName name="кла">Лист1!$C$1:$C$8</definedName>
    <definedName name="Класс" localSheetId="0">'5-6 классы девочки'!#REF!</definedName>
    <definedName name="Класс" localSheetId="1">'5-6 классы мальчики'!#REF!</definedName>
    <definedName name="Класс" localSheetId="2">'7-8 классы девочки'!#REF!</definedName>
    <definedName name="Класс" localSheetId="3">'7-8 классы мальчики'!#REF!</definedName>
    <definedName name="Класс" localSheetId="4">'9-11 классы девушки'!#REF!</definedName>
    <definedName name="Класс">#REF!</definedName>
    <definedName name="Классы" localSheetId="0">#REF!</definedName>
    <definedName name="Классы" localSheetId="2">#REF!</definedName>
    <definedName name="Классы" localSheetId="3">#REF!</definedName>
    <definedName name="Классы" localSheetId="4">#REF!</definedName>
    <definedName name="Классы" localSheetId="5">Лист1!$C$2:$C$8</definedName>
    <definedName name="Классы">#REF!</definedName>
    <definedName name="МАОУ_СОШ_№_1_им._Героя_Советского_Союза_В.П._Чкалова" localSheetId="0">'5-6 классы девочки'!#REF!</definedName>
    <definedName name="МАОУ_СОШ_№_1_им._Героя_Советского_Союза_В.П._Чкалова" localSheetId="1">'5-6 классы мальчики'!#REF!</definedName>
    <definedName name="МАОУ_СОШ_№_1_им._Героя_Советского_Союза_В.П._Чкалова" localSheetId="2">'7-8 классы девочки'!#REF!</definedName>
    <definedName name="МАОУ_СОШ_№_1_им._Героя_Советского_Союза_В.П._Чкалова" localSheetId="3">'7-8 классы мальчики'!#REF!</definedName>
    <definedName name="МАОУ_СОШ_№_1_им._Героя_Советского_Союза_В.П._Чкалова" localSheetId="4">'9-11 классы девушки'!#REF!</definedName>
    <definedName name="МАОУ_СОШ_№_1_им._Героя_Советского_Союза_В.П._Чкалова">#REF!</definedName>
    <definedName name="МБОУ_ООШ_№_7" localSheetId="0">'5-6 классы девочки'!#REF!</definedName>
    <definedName name="МБОУ_ООШ_№_7" localSheetId="1">'5-6 классы мальчики'!#REF!</definedName>
    <definedName name="МБОУ_ООШ_№_7" localSheetId="2">'7-8 классы девочки'!#REF!</definedName>
    <definedName name="МБОУ_ООШ_№_7" localSheetId="3">'7-8 классы мальчики'!#REF!</definedName>
    <definedName name="МБОУ_ООШ_№_7" localSheetId="4">'9-11 классы девушки'!#REF!</definedName>
    <definedName name="МБОУ_ООШ_№_7">#REF!</definedName>
    <definedName name="Общеобразовательная_организация" localSheetId="0">'5-6 классы девочки'!#REF!</definedName>
    <definedName name="Общеобразовательная_организация" localSheetId="1">'5-6 классы мальчики'!#REF!</definedName>
    <definedName name="Общеобразовательная_организация" localSheetId="2">'7-8 классы девочки'!#REF!</definedName>
    <definedName name="Общеобразовательная_организация" localSheetId="3">'7-8 классы мальчики'!#REF!</definedName>
    <definedName name="Общеобразовательная_организация" localSheetId="4">'9-11 классы девушки'!#REF!</definedName>
    <definedName name="Общеобразовательная_организация">#REF!</definedName>
    <definedName name="оо" localSheetId="0">Лист1!#REF!</definedName>
    <definedName name="оо" localSheetId="2">Лист1!#REF!</definedName>
    <definedName name="оо" localSheetId="3">Лист1!#REF!</definedName>
    <definedName name="оо" localSheetId="4">Лист1!#REF!</definedName>
    <definedName name="оо">Лист1!#REF!</definedName>
    <definedName name="орг">Лист1!$B$2:$B$69</definedName>
    <definedName name="ОУ" localSheetId="0">#REF!</definedName>
    <definedName name="ОУ" localSheetId="2">#REF!</definedName>
    <definedName name="ОУ" localSheetId="3">#REF!</definedName>
    <definedName name="ОУ" localSheetId="4">#REF!</definedName>
    <definedName name="ОУ" localSheetId="5">Лист1!$B$2:$B$69</definedName>
    <definedName name="ОУ">#REF!</definedName>
    <definedName name="Результат" localSheetId="0">'5-6 классы девочки'!#REF!</definedName>
    <definedName name="Результат" localSheetId="1">'5-6 классы мальчики'!#REF!</definedName>
    <definedName name="Результат" localSheetId="2">'7-8 классы девочки'!#REF!</definedName>
    <definedName name="Результат" localSheetId="3">'7-8 классы мальчики'!#REF!</definedName>
    <definedName name="Результат" localSheetId="4">'9-11 классы девушки'!#REF!</definedName>
    <definedName name="Результат">#REF!</definedName>
    <definedName name="Результат1" localSheetId="0">'5-6 классы девочки'!#REF!</definedName>
    <definedName name="Результат1" localSheetId="1">'5-6 классы мальчики'!#REF!</definedName>
    <definedName name="Результат1" localSheetId="2">'7-8 классы девочки'!#REF!</definedName>
    <definedName name="Результат1" localSheetId="3">'7-8 классы мальчики'!#REF!</definedName>
    <definedName name="Результат1" localSheetId="4">'9-11 классы девушки'!#REF!</definedName>
    <definedName name="Результат1">#REF!</definedName>
    <definedName name="сош" localSheetId="0">Лист1!#REF!</definedName>
    <definedName name="сош" localSheetId="2">Лист1!#REF!</definedName>
    <definedName name="сош" localSheetId="3">Лист1!#REF!</definedName>
    <definedName name="сош" localSheetId="4">Лист1!#REF!</definedName>
    <definedName name="сош">Лист1!#REF!</definedName>
    <definedName name="сш">Лист1!$B$1:$B$69</definedName>
    <definedName name="т2">Лист1!$D$2:$D$17</definedName>
    <definedName name="т3">Лист1!$D$2:$D$22</definedName>
    <definedName name="Теор" localSheetId="0">'5-6 классы девочки'!#REF!</definedName>
    <definedName name="Теор" localSheetId="2">'7-8 классы девочки'!#REF!</definedName>
    <definedName name="Теор" localSheetId="3">'7-8 классы мальчики'!#REF!</definedName>
    <definedName name="Теор" localSheetId="4">'9-11 классы девушки'!#REF!</definedName>
    <definedName name="Теор">'5-6 классы мальчики'!#REF!</definedName>
    <definedName name="теор2">Лист1!$D$2:$D$47</definedName>
    <definedName name="Теория" localSheetId="0">'5-6 классы девочки'!#REF!</definedName>
    <definedName name="Теория" localSheetId="2">'7-8 классы девочки'!#REF!</definedName>
    <definedName name="Теория" localSheetId="3">'7-8 классы мальчики'!#REF!</definedName>
    <definedName name="Теория" localSheetId="4">'9-11 классы девушки'!#REF!</definedName>
    <definedName name="Теория" localSheetId="5">Лист1!$D$2:$D$36</definedName>
    <definedName name="Теория">'5-6 классы мальчики'!#REF!</definedName>
    <definedName name="теория1">Лист1!$D$2:$D$27</definedName>
    <definedName name="Школы" localSheetId="0">'5-6 классы девочки'!#REF!</definedName>
    <definedName name="Школы" localSheetId="1">'5-6 классы мальчики'!#REF!</definedName>
    <definedName name="Школы" localSheetId="2">'7-8 классы девочки'!#REF!</definedName>
    <definedName name="Школы" localSheetId="3">'7-8 классы мальчики'!#REF!</definedName>
    <definedName name="Школы" localSheetId="4">'9-11 классы девушки'!#REF!</definedName>
    <definedName name="школы">Лист1!#REF!</definedName>
    <definedName name="школы1">Лист1!$B$2:$B$69</definedName>
  </definedNames>
  <calcPr calcId="144525"/>
</workbook>
</file>

<file path=xl/calcChain.xml><?xml version="1.0" encoding="utf-8"?>
<calcChain xmlns="http://schemas.openxmlformats.org/spreadsheetml/2006/main">
  <c r="H11" i="39" l="1"/>
  <c r="J11" i="39"/>
  <c r="L11" i="39"/>
  <c r="N11" i="39"/>
  <c r="P11" i="39"/>
  <c r="Q11" i="39"/>
  <c r="H9" i="39" l="1"/>
  <c r="J9" i="39"/>
  <c r="L9" i="39"/>
  <c r="N9" i="39"/>
  <c r="P9" i="39"/>
  <c r="Q9" i="39" l="1"/>
  <c r="H10" i="36"/>
  <c r="J10" i="36"/>
  <c r="L10" i="36"/>
  <c r="N10" i="36"/>
  <c r="P10" i="36"/>
  <c r="Q10" i="36" s="1"/>
  <c r="H11" i="36"/>
  <c r="J11" i="36"/>
  <c r="L11" i="36"/>
  <c r="N11" i="36"/>
  <c r="P11" i="36"/>
  <c r="Q11" i="36" s="1"/>
  <c r="H12" i="36"/>
  <c r="J12" i="36"/>
  <c r="L12" i="36"/>
  <c r="N12" i="36"/>
  <c r="P12" i="36"/>
  <c r="Q12" i="36" s="1"/>
  <c r="H13" i="36"/>
  <c r="J13" i="36"/>
  <c r="L13" i="36"/>
  <c r="N13" i="36"/>
  <c r="P13" i="36"/>
  <c r="Q13" i="36" s="1"/>
  <c r="H14" i="36"/>
  <c r="J14" i="36"/>
  <c r="L14" i="36"/>
  <c r="N14" i="36"/>
  <c r="P14" i="36"/>
  <c r="Q14" i="36" s="1"/>
  <c r="H15" i="36"/>
  <c r="J15" i="36"/>
  <c r="L15" i="36"/>
  <c r="N15" i="36"/>
  <c r="P15" i="36"/>
  <c r="Q15" i="36" s="1"/>
  <c r="H16" i="36"/>
  <c r="J16" i="36"/>
  <c r="L16" i="36"/>
  <c r="N16" i="36"/>
  <c r="P16" i="36"/>
  <c r="Q16" i="36" s="1"/>
  <c r="H10" i="38"/>
  <c r="J10" i="38"/>
  <c r="L10" i="38"/>
  <c r="N10" i="38"/>
  <c r="P10" i="38"/>
  <c r="Q10" i="38" s="1"/>
  <c r="H11" i="38"/>
  <c r="J11" i="38"/>
  <c r="L11" i="38"/>
  <c r="N11" i="38"/>
  <c r="P11" i="38"/>
  <c r="Q11" i="38" s="1"/>
  <c r="H10" i="18"/>
  <c r="J10" i="18"/>
  <c r="L10" i="18"/>
  <c r="N10" i="18"/>
  <c r="H11" i="18"/>
  <c r="J11" i="18"/>
  <c r="L11" i="18"/>
  <c r="N11" i="18"/>
  <c r="H12" i="18"/>
  <c r="J12" i="18"/>
  <c r="L12" i="18"/>
  <c r="N12" i="18"/>
  <c r="H10" i="37"/>
  <c r="J10" i="37"/>
  <c r="L10" i="37"/>
  <c r="N10" i="37"/>
  <c r="O10" i="37" s="1"/>
  <c r="H11" i="37"/>
  <c r="J11" i="37"/>
  <c r="L11" i="37"/>
  <c r="N11" i="37"/>
  <c r="O11" i="37" s="1"/>
  <c r="H12" i="37"/>
  <c r="J12" i="37"/>
  <c r="L12" i="37"/>
  <c r="N12" i="37"/>
  <c r="O12" i="37" s="1"/>
  <c r="H13" i="37"/>
  <c r="J13" i="37"/>
  <c r="L13" i="37"/>
  <c r="N13" i="37"/>
  <c r="O13" i="37" s="1"/>
  <c r="H14" i="37"/>
  <c r="J14" i="37"/>
  <c r="L14" i="37"/>
  <c r="N14" i="37"/>
  <c r="O14" i="37" s="1"/>
  <c r="H15" i="37"/>
  <c r="J15" i="37"/>
  <c r="L15" i="37"/>
  <c r="N15" i="37"/>
  <c r="O15" i="37" s="1"/>
  <c r="O12" i="18" l="1"/>
  <c r="O11" i="18"/>
  <c r="O10" i="18"/>
  <c r="H9" i="37" l="1"/>
  <c r="P10" i="39"/>
  <c r="L10" i="39"/>
  <c r="J10" i="39"/>
  <c r="H10" i="39"/>
  <c r="P9" i="36"/>
  <c r="L9" i="36"/>
  <c r="H9" i="36"/>
  <c r="P9" i="38"/>
  <c r="L9" i="38"/>
  <c r="J9" i="38"/>
  <c r="H9" i="38"/>
  <c r="L9" i="18"/>
  <c r="H9" i="18"/>
  <c r="L9" i="37"/>
  <c r="N10" i="39" l="1"/>
  <c r="Q10" i="39" s="1"/>
  <c r="R11" i="39" s="1"/>
  <c r="Q9" i="36"/>
  <c r="Q9" i="38"/>
  <c r="N9" i="38"/>
  <c r="N9" i="37"/>
  <c r="O9" i="37" s="1"/>
  <c r="J9" i="37"/>
  <c r="N9" i="36"/>
  <c r="J9" i="36"/>
  <c r="J9" i="18"/>
  <c r="N9" i="18"/>
  <c r="R10" i="39" l="1"/>
  <c r="R9" i="39"/>
  <c r="R9" i="36"/>
  <c r="R13" i="36"/>
  <c r="R16" i="36"/>
  <c r="R12" i="36"/>
  <c r="R14" i="36"/>
  <c r="R10" i="36"/>
  <c r="R15" i="36"/>
  <c r="R11" i="36"/>
  <c r="R9" i="38"/>
  <c r="R10" i="38"/>
  <c r="R11" i="38"/>
  <c r="P9" i="37"/>
  <c r="P14" i="37"/>
  <c r="P11" i="37"/>
  <c r="P15" i="37"/>
  <c r="P10" i="37"/>
  <c r="P13" i="37"/>
  <c r="P12" i="37"/>
  <c r="O9" i="18"/>
  <c r="P12" i="18" l="1"/>
  <c r="P10" i="18"/>
  <c r="P11" i="18"/>
  <c r="P9" i="18"/>
</calcChain>
</file>

<file path=xl/sharedStrings.xml><?xml version="1.0" encoding="utf-8"?>
<sst xmlns="http://schemas.openxmlformats.org/spreadsheetml/2006/main" count="301" uniqueCount="132">
  <si>
    <t>№ п/п</t>
  </si>
  <si>
    <t>ФИО (полностью)</t>
  </si>
  <si>
    <t>Общеобразовательная организация</t>
  </si>
  <si>
    <t>Теория</t>
  </si>
  <si>
    <t>Гимнастика</t>
  </si>
  <si>
    <t>ПФК</t>
  </si>
  <si>
    <t>Легкая атлетика</t>
  </si>
  <si>
    <t>Итог</t>
  </si>
  <si>
    <t>Рейтинг</t>
  </si>
  <si>
    <t>Рез.</t>
  </si>
  <si>
    <t>Баллы</t>
  </si>
  <si>
    <t>Рез. (сек.)</t>
  </si>
  <si>
    <t>МБОУ СОШ № 6</t>
  </si>
  <si>
    <t>МБОУ СОШ № 9</t>
  </si>
  <si>
    <t>МБОУ СОШ № 12</t>
  </si>
  <si>
    <t>МБОУ СОШ № 16</t>
  </si>
  <si>
    <t>МБОУ СОШ № 29</t>
  </si>
  <si>
    <t>МБОУ СОШ № 30</t>
  </si>
  <si>
    <t>МБОУ СОШ № 32</t>
  </si>
  <si>
    <t>МБОУ СОШ № 38</t>
  </si>
  <si>
    <t>МБОУ СОШ № 39</t>
  </si>
  <si>
    <t>МБОУ СОШ № 43</t>
  </si>
  <si>
    <t>МБОУ СОШ № 44</t>
  </si>
  <si>
    <t>МБОУ СОШ № 46</t>
  </si>
  <si>
    <t>МБОУ СОШ № 52</t>
  </si>
  <si>
    <t>МБОУ СОШ № 56</t>
  </si>
  <si>
    <t>МБОУ СОШ № 58</t>
  </si>
  <si>
    <t>МБОУ СОШ № 62</t>
  </si>
  <si>
    <t>МБОУ СОШ № 63</t>
  </si>
  <si>
    <t>МБОУ СОШ № 68</t>
  </si>
  <si>
    <t>МБОУ СОШ № 70</t>
  </si>
  <si>
    <t>МБОУ СОШ № 72</t>
  </si>
  <si>
    <t>МБОУ СОШ № 85</t>
  </si>
  <si>
    <t>МБОУ СОШ № 87</t>
  </si>
  <si>
    <t>МБОУ гимназия № 1</t>
  </si>
  <si>
    <t>МБОУ гимназия № 5</t>
  </si>
  <si>
    <t>МАОУ гимназия № 6</t>
  </si>
  <si>
    <t>МБОУ гимназия № 7</t>
  </si>
  <si>
    <t>МБОУ гимназия № 8</t>
  </si>
  <si>
    <t>МБОУ СОШ № 1 п. Березовка</t>
  </si>
  <si>
    <t>МБОУ СОШ № 2 п. Березовка</t>
  </si>
  <si>
    <t>МБОУ СОШ № 15</t>
  </si>
  <si>
    <t>ФИО педагога (полностью)</t>
  </si>
  <si>
    <t>Дата рождения (ДД.ММ.ГГ.)</t>
  </si>
  <si>
    <t>МАОУ "СШ № 19"</t>
  </si>
  <si>
    <t>МАОУ "СШ № 3"</t>
  </si>
  <si>
    <t>МАОУ "СШ "Успех"</t>
  </si>
  <si>
    <t>МАОУ "СШ № 66"</t>
  </si>
  <si>
    <t>МАОУ СОШ № 77</t>
  </si>
  <si>
    <t>Класс</t>
  </si>
  <si>
    <t>МАОУ "Академический лицей"</t>
  </si>
  <si>
    <t>МАОУ "Лицей "Звездный"</t>
  </si>
  <si>
    <t>МАОУ СОШ № 1 им. Героя Советского Союза В.П. Чкалова</t>
  </si>
  <si>
    <t>МАОУ "СШ  № 10"</t>
  </si>
  <si>
    <t>МБОУ СОШ № 11</t>
  </si>
  <si>
    <t>МАОУ "СШ № 13"</t>
  </si>
  <si>
    <t>МБОУ СОШ кадетская школа № 1 Ф.Ф. Ушакова</t>
  </si>
  <si>
    <t>МБОУ "СШ № 23"</t>
  </si>
  <si>
    <t xml:space="preserve">МБОУ СОШ № 24 им. Д. Желдукова </t>
  </si>
  <si>
    <t>МАОУ "СШ №  26"</t>
  </si>
  <si>
    <t>МАОУ СШ № 27</t>
  </si>
  <si>
    <t>МАОУ "СШ № 33"</t>
  </si>
  <si>
    <t>МАОУ "СШ № 35"</t>
  </si>
  <si>
    <t>МАОУ "СШ № 40" им. Г.К. Жукова</t>
  </si>
  <si>
    <t>МАОУ СОШ № 41</t>
  </si>
  <si>
    <t>МАОУ "СШ № 47"</t>
  </si>
  <si>
    <t>МБОУ "СШ № 49 имени героев-даманцев"</t>
  </si>
  <si>
    <t>МАОУ "СШ  № 51"</t>
  </si>
  <si>
    <t>МБОУ СОШ № 67</t>
  </si>
  <si>
    <t>МБОУ "СШ № 76"</t>
  </si>
  <si>
    <t>МАОУ "СШ с УИОП №  80"</t>
  </si>
  <si>
    <t>МБОУ "СШ № 83"</t>
  </si>
  <si>
    <t>МБОУ лицей «Вектор»</t>
  </si>
  <si>
    <t>МБОУ лицей «РИТМ»</t>
  </si>
  <si>
    <t>МАОУ "Лицей «Ступени»</t>
  </si>
  <si>
    <t>МАОУ «МПЛ»</t>
  </si>
  <si>
    <t>МАОУ "ЛИТ"</t>
  </si>
  <si>
    <t>МАОУ «Математический лицей»</t>
  </si>
  <si>
    <t>МАОУ "Политехнический лицей"</t>
  </si>
  <si>
    <t>МАОУ "Военно-морской лицей"</t>
  </si>
  <si>
    <t>МАОУ "Гимназия № 3 имени"</t>
  </si>
  <si>
    <t>МАОУ гимназия №4</t>
  </si>
  <si>
    <t>МАОУ «Экономическая гимназия»</t>
  </si>
  <si>
    <t>МАОУ НОШ «Первые шаги»</t>
  </si>
  <si>
    <t>5-6 классы мальчики</t>
  </si>
  <si>
    <t>5-6 классы девочки</t>
  </si>
  <si>
    <t>7-8 классы девочки</t>
  </si>
  <si>
    <t>7-8 классы мальчики</t>
  </si>
  <si>
    <t>9-11 классы девушки</t>
  </si>
  <si>
    <t>Спортивные игры</t>
  </si>
  <si>
    <t>1.</t>
  </si>
  <si>
    <t>Бакаевская Алина Дмитриевна</t>
  </si>
  <si>
    <t>Муштаков Евгений Владимирович</t>
  </si>
  <si>
    <t>Гетьман Анастасия Павловна</t>
  </si>
  <si>
    <t>Макарова Валерия Олеговна</t>
  </si>
  <si>
    <t>Фокина Анна Львовна</t>
  </si>
  <si>
    <t>Кирбасова Полина Александровна</t>
  </si>
  <si>
    <t>Киперко Полина Евгеньевна</t>
  </si>
  <si>
    <t>Добряк Анжелика Эдуардовна</t>
  </si>
  <si>
    <t>Ткачёва Мария Юрьевна</t>
  </si>
  <si>
    <t>Семёнов Сергей Алекусандрович</t>
  </si>
  <si>
    <t>Казаков Александр Витальевич</t>
  </si>
  <si>
    <t>Пляскин Владислав Артёмович</t>
  </si>
  <si>
    <t>Юров Дмитрий Константинович</t>
  </si>
  <si>
    <t xml:space="preserve"> </t>
  </si>
  <si>
    <t xml:space="preserve">Итоговый протокол школьного этапа Всероссийской олимпиады школьников по физической культуре 2019-2020 учебного года. </t>
  </si>
  <si>
    <t>Ерофеев Илья Андреевич</t>
  </si>
  <si>
    <t>Сенькин Алексей Владимирович</t>
  </si>
  <si>
    <t>2.</t>
  </si>
  <si>
    <t>3.</t>
  </si>
  <si>
    <t>Сёмкина Елизавета Алексеевна</t>
  </si>
  <si>
    <t>Ануфриева Анна Алексеевна</t>
  </si>
  <si>
    <t>Чупрасова Диана Дмитриевна</t>
  </si>
  <si>
    <t xml:space="preserve">Итоговый протокол школьного этапа Всероссийской олимпиады школьников по физической культуре 2019-2020 учебного года </t>
  </si>
  <si>
    <t>4.</t>
  </si>
  <si>
    <t>5.</t>
  </si>
  <si>
    <t>6.</t>
  </si>
  <si>
    <t>7.</t>
  </si>
  <si>
    <t>8.</t>
  </si>
  <si>
    <t>Костин Иван Валерьевич</t>
  </si>
  <si>
    <t>Слепухин Станислав Дмитриевич</t>
  </si>
  <si>
    <t>Вижунов Дмитрий Иванович</t>
  </si>
  <si>
    <t>Аламасов Алексей Валерьевич</t>
  </si>
  <si>
    <t>Ильичёв Алексей Алексеевич</t>
  </si>
  <si>
    <t>Воробьёв Виктор Олегович</t>
  </si>
  <si>
    <t>Якименко Алиса Юрьевна</t>
  </si>
  <si>
    <t>Тертышник Наталья Сергеевна</t>
  </si>
  <si>
    <t>Малышева Наталья Дмитриевна</t>
  </si>
  <si>
    <r>
      <rPr>
        <b/>
        <sz val="12"/>
        <color theme="1"/>
        <rFont val="Times New Roman"/>
        <family val="1"/>
        <charset val="204"/>
      </rPr>
      <t>Председатель жюри:</t>
    </r>
    <r>
      <rPr>
        <sz val="12"/>
        <color theme="1"/>
        <rFont val="Times New Roman"/>
        <family val="1"/>
        <charset val="204"/>
      </rPr>
      <t xml:space="preserve"> Фокина Анна Львовна</t>
    </r>
  </si>
  <si>
    <r>
      <rPr>
        <b/>
        <sz val="12"/>
        <color theme="1"/>
        <rFont val="Times New Roman"/>
        <family val="1"/>
        <charset val="204"/>
      </rPr>
      <t>Члены жюри:</t>
    </r>
    <r>
      <rPr>
        <sz val="12"/>
        <color theme="1"/>
        <rFont val="Times New Roman"/>
        <family val="1"/>
        <charset val="204"/>
      </rPr>
      <t xml:space="preserve">  Муштаков Евгений Владимирович</t>
    </r>
  </si>
  <si>
    <t xml:space="preserve">                     Цуканова Евгения Геннадьевна</t>
  </si>
  <si>
    <t>Директор гимназии № 6                Л.В. Ночевная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</si>
</sst>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 tint="0.80001220740379042"/>
        </stop>
      </gradientFill>
    </fill>
    <fill>
      <gradientFill type="path">
        <stop position="0">
          <color theme="0"/>
        </stop>
        <stop position="1">
          <color theme="0" tint="-5.0965910824915313E-2"/>
        </stop>
      </gradient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 tint="-0.499984740745262"/>
      </right>
      <top style="medium">
        <color theme="0"/>
      </top>
      <bottom style="medium">
        <color theme="0" tint="-0.499984740745262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2" borderId="2">
      <alignment horizontal="left" vertical="center" wrapText="1"/>
    </xf>
    <xf numFmtId="0" fontId="2" fillId="3" borderId="7">
      <alignment horizontal="center" vertical="center" wrapText="1"/>
    </xf>
  </cellStyleXfs>
  <cellXfs count="81">
    <xf numFmtId="0" fontId="0" fillId="0" borderId="0" xfId="0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2" fillId="2" borderId="2" xfId="1" applyAlignment="1">
      <alignment horizontal="center" vertical="center" wrapText="1"/>
    </xf>
    <xf numFmtId="2" fontId="0" fillId="0" borderId="0" xfId="0" applyNumberFormat="1" applyFont="1" applyFill="1" applyBorder="1" applyAlignment="1">
      <alignment horizontal="center" vertical="center" wrapText="1"/>
    </xf>
    <xf numFmtId="2" fontId="0" fillId="0" borderId="0" xfId="0" applyNumberFormat="1" applyFont="1" applyFill="1" applyAlignment="1">
      <alignment horizontal="center" vertical="center" wrapText="1"/>
    </xf>
    <xf numFmtId="2" fontId="2" fillId="2" borderId="2" xfId="1" applyNumberFormat="1" applyAlignment="1">
      <alignment horizontal="center" vertical="center" wrapText="1"/>
    </xf>
    <xf numFmtId="2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 wrapText="1"/>
    </xf>
    <xf numFmtId="164" fontId="0" fillId="0" borderId="0" xfId="0" applyNumberFormat="1" applyFont="1" applyFill="1" applyAlignment="1">
      <alignment horizontal="center" vertical="center" wrapText="1"/>
    </xf>
    <xf numFmtId="164" fontId="2" fillId="2" borderId="2" xfId="1" applyNumberFormat="1" applyAlignment="1">
      <alignment horizontal="center" vertical="center" wrapText="1"/>
    </xf>
    <xf numFmtId="164" fontId="0" fillId="0" borderId="0" xfId="0" applyNumberFormat="1" applyFont="1" applyFill="1" applyBorder="1" applyAlignment="1">
      <alignment horizontal="center" vertical="center"/>
    </xf>
    <xf numFmtId="14" fontId="0" fillId="2" borderId="2" xfId="1" applyNumberFormat="1" applyFont="1" applyAlignment="1">
      <alignment horizontal="center" vertical="center" wrapText="1"/>
    </xf>
    <xf numFmtId="2" fontId="2" fillId="2" borderId="2" xfId="1" applyNumberFormat="1" applyAlignment="1" applyProtection="1">
      <alignment horizontal="center" vertical="center" wrapText="1"/>
      <protection hidden="1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center" vertical="center" wrapText="1"/>
      <protection locked="0"/>
    </xf>
    <xf numFmtId="164" fontId="0" fillId="0" borderId="0" xfId="0" applyNumberFormat="1" applyFont="1" applyFill="1" applyAlignment="1" applyProtection="1">
      <alignment horizontal="center" vertical="center" wrapText="1"/>
      <protection locked="0"/>
    </xf>
    <xf numFmtId="2" fontId="0" fillId="0" borderId="0" xfId="0" applyNumberFormat="1" applyFont="1" applyFill="1" applyAlignment="1" applyProtection="1">
      <alignment horizontal="center" vertical="center" wrapText="1"/>
      <protection locked="0"/>
    </xf>
    <xf numFmtId="14" fontId="0" fillId="2" borderId="2" xfId="1" applyNumberFormat="1" applyFont="1" applyAlignment="1" applyProtection="1">
      <alignment horizontal="center" vertical="center" wrapText="1"/>
      <protection locked="0"/>
    </xf>
    <xf numFmtId="2" fontId="2" fillId="2" borderId="2" xfId="1" applyNumberFormat="1" applyAlignment="1" applyProtection="1">
      <alignment horizontal="center" vertical="center" wrapText="1"/>
      <protection locked="0" hidden="1"/>
    </xf>
    <xf numFmtId="164" fontId="0" fillId="0" borderId="0" xfId="0" applyNumberFormat="1" applyFont="1" applyFill="1" applyBorder="1" applyAlignment="1" applyProtection="1">
      <alignment horizontal="center" vertical="center"/>
      <protection locked="0"/>
    </xf>
    <xf numFmtId="2" fontId="0" fillId="0" borderId="0" xfId="0" applyNumberFormat="1" applyFont="1" applyFill="1" applyBorder="1" applyAlignment="1" applyProtection="1">
      <alignment horizontal="center" vertical="center"/>
      <protection locked="0"/>
    </xf>
    <xf numFmtId="164" fontId="2" fillId="2" borderId="2" xfId="1" applyNumberFormat="1" applyAlignment="1" applyProtection="1">
      <alignment horizontal="center" vertical="center" wrapText="1"/>
      <protection hidden="1"/>
    </xf>
    <xf numFmtId="0" fontId="2" fillId="2" borderId="2" xfId="1" applyAlignment="1" applyProtection="1">
      <alignment horizontal="center" vertical="center" wrapText="1"/>
      <protection hidden="1"/>
    </xf>
    <xf numFmtId="0" fontId="2" fillId="2" borderId="2" xfId="1" applyAlignment="1">
      <alignment horizontal="center" vertical="center" wrapText="1"/>
    </xf>
    <xf numFmtId="164" fontId="2" fillId="2" borderId="2" xfId="1" applyNumberFormat="1" applyAlignment="1">
      <alignment horizontal="center" vertical="center" wrapText="1"/>
    </xf>
    <xf numFmtId="2" fontId="2" fillId="2" borderId="2" xfId="1" applyNumberFormat="1" applyAlignment="1">
      <alignment horizontal="center" vertical="center" wrapText="1"/>
    </xf>
    <xf numFmtId="0" fontId="2" fillId="2" borderId="2" xfId="1" applyAlignment="1" applyProtection="1">
      <alignment horizontal="center" vertical="center" wrapText="1"/>
      <protection locked="0"/>
    </xf>
    <xf numFmtId="2" fontId="2" fillId="2" borderId="2" xfId="1" applyNumberFormat="1" applyAlignment="1" applyProtection="1">
      <alignment horizontal="center" vertical="center" wrapText="1"/>
      <protection locked="0"/>
    </xf>
    <xf numFmtId="2" fontId="2" fillId="2" borderId="2" xfId="1" applyNumberFormat="1" applyAlignment="1">
      <alignment horizontal="center" vertical="center" wrapText="1"/>
    </xf>
    <xf numFmtId="0" fontId="2" fillId="2" borderId="2" xfId="1" applyAlignment="1">
      <alignment horizontal="center" vertical="center" wrapText="1"/>
    </xf>
    <xf numFmtId="164" fontId="2" fillId="2" borderId="2" xfId="1" applyNumberFormat="1" applyAlignment="1">
      <alignment horizontal="center" vertical="center" wrapText="1"/>
    </xf>
    <xf numFmtId="2" fontId="2" fillId="2" borderId="2" xfId="1" applyNumberFormat="1" applyAlignment="1" applyProtection="1">
      <alignment horizontal="center" vertical="center" wrapText="1"/>
      <protection locked="0"/>
    </xf>
    <xf numFmtId="0" fontId="2" fillId="2" borderId="2" xfId="1" applyAlignment="1" applyProtection="1">
      <alignment horizontal="center" vertical="center" wrapText="1"/>
      <protection locked="0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2" borderId="2" xfId="1" applyAlignment="1" applyProtection="1">
      <alignment horizontal="center" vertical="center" wrapText="1"/>
      <protection locked="0"/>
    </xf>
    <xf numFmtId="2" fontId="2" fillId="2" borderId="2" xfId="1" applyNumberFormat="1" applyAlignment="1" applyProtection="1">
      <alignment horizontal="center" vertical="center" wrapText="1"/>
      <protection locked="0"/>
    </xf>
    <xf numFmtId="0" fontId="0" fillId="2" borderId="2" xfId="1" applyFont="1" applyAlignment="1">
      <alignment horizontal="center" vertical="center" wrapText="1"/>
    </xf>
    <xf numFmtId="0" fontId="0" fillId="2" borderId="2" xfId="1" applyFont="1" applyAlignment="1" applyProtection="1">
      <alignment horizontal="center" vertical="center" wrapText="1"/>
      <protection locked="0"/>
    </xf>
    <xf numFmtId="164" fontId="0" fillId="2" borderId="2" xfId="1" applyNumberFormat="1" applyFont="1" applyAlignment="1" applyProtection="1">
      <alignment horizontal="center" vertical="center" wrapText="1"/>
      <protection hidden="1"/>
    </xf>
    <xf numFmtId="0" fontId="2" fillId="2" borderId="2" xfId="1" applyAlignment="1" applyProtection="1">
      <alignment horizontal="center" vertical="center" wrapText="1"/>
      <protection locked="0"/>
    </xf>
    <xf numFmtId="2" fontId="2" fillId="2" borderId="2" xfId="1" applyNumberFormat="1" applyAlignment="1" applyProtection="1">
      <alignment horizontal="center" vertical="center" wrapText="1"/>
      <protection locked="0"/>
    </xf>
    <xf numFmtId="0" fontId="0" fillId="0" borderId="8" xfId="0" applyFont="1" applyFill="1" applyBorder="1" applyAlignment="1">
      <alignment horizontal="center" vertical="center" wrapText="1"/>
    </xf>
    <xf numFmtId="164" fontId="0" fillId="0" borderId="8" xfId="0" applyNumberFormat="1" applyFont="1" applyFill="1" applyBorder="1" applyAlignment="1">
      <alignment horizontal="center" vertical="center" wrapText="1"/>
    </xf>
    <xf numFmtId="2" fontId="0" fillId="0" borderId="8" xfId="0" applyNumberFormat="1" applyFont="1" applyFill="1" applyBorder="1" applyAlignment="1">
      <alignment horizontal="center" vertical="center" wrapText="1"/>
    </xf>
    <xf numFmtId="2" fontId="2" fillId="2" borderId="4" xfId="1" applyNumberForma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2" borderId="3" xfId="1" applyBorder="1" applyAlignment="1">
      <alignment horizontal="center" vertical="center" wrapText="1"/>
    </xf>
    <xf numFmtId="0" fontId="2" fillId="2" borderId="4" xfId="1" applyBorder="1" applyAlignment="1">
      <alignment horizontal="center" vertical="center" wrapText="1"/>
    </xf>
    <xf numFmtId="0" fontId="2" fillId="2" borderId="2" xfId="1" applyAlignment="1">
      <alignment horizontal="center" vertical="center" wrapText="1"/>
    </xf>
    <xf numFmtId="164" fontId="2" fillId="2" borderId="2" xfId="1" applyNumberFormat="1" applyAlignment="1">
      <alignment horizontal="center" vertical="center" wrapText="1"/>
    </xf>
    <xf numFmtId="2" fontId="2" fillId="2" borderId="2" xfId="1" applyNumberFormat="1" applyAlignment="1">
      <alignment horizontal="center" vertical="center" wrapText="1"/>
    </xf>
    <xf numFmtId="0" fontId="2" fillId="2" borderId="1" xfId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2" fillId="2" borderId="1" xfId="1" applyBorder="1" applyAlignment="1" applyProtection="1">
      <alignment horizontal="center" vertical="center" wrapText="1"/>
      <protection locked="0"/>
    </xf>
    <xf numFmtId="0" fontId="2" fillId="2" borderId="3" xfId="1" applyBorder="1" applyAlignment="1" applyProtection="1">
      <alignment horizontal="center" vertical="center" wrapText="1"/>
      <protection locked="0"/>
    </xf>
    <xf numFmtId="0" fontId="2" fillId="2" borderId="4" xfId="1" applyBorder="1" applyAlignment="1" applyProtection="1">
      <alignment horizontal="center" vertical="center" wrapText="1"/>
      <protection locked="0"/>
    </xf>
    <xf numFmtId="0" fontId="2" fillId="2" borderId="2" xfId="1" applyAlignment="1" applyProtection="1">
      <alignment horizontal="center" vertical="center" wrapText="1"/>
      <protection locked="0"/>
    </xf>
    <xf numFmtId="0" fontId="0" fillId="2" borderId="5" xfId="1" applyFont="1" applyBorder="1" applyAlignment="1" applyProtection="1">
      <alignment horizontal="center" vertical="center" wrapText="1"/>
      <protection locked="0"/>
    </xf>
    <xf numFmtId="0" fontId="2" fillId="2" borderId="6" xfId="1" applyBorder="1" applyAlignment="1" applyProtection="1">
      <alignment horizontal="center" vertical="center" wrapText="1"/>
      <protection locked="0"/>
    </xf>
    <xf numFmtId="164" fontId="2" fillId="2" borderId="2" xfId="1" applyNumberFormat="1" applyAlignment="1" applyProtection="1">
      <alignment horizontal="center" vertical="center" wrapText="1"/>
      <protection locked="0"/>
    </xf>
    <xf numFmtId="2" fontId="2" fillId="2" borderId="2" xfId="1" applyNumberFormat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3">
    <cellStyle name="Обычный" xfId="0" builtinId="0"/>
    <cellStyle name="Стиль 1" xfId="1"/>
    <cellStyle name="Стиль Кнопка" xfId="2"/>
  </cellStyles>
  <dxfs count="40"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9" defaultPivotStyle="PivotStyleLight16"/>
  <colors>
    <mruColors>
      <color rgb="FFECDEFA"/>
      <color rgb="FFE6D4F8"/>
      <color rgb="FFE0FCEF"/>
      <color rgb="FFCAFAE4"/>
      <color rgb="FFA9F7D4"/>
      <color rgb="FFFAFDD3"/>
      <color rgb="FFF6FBB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P23"/>
  <sheetViews>
    <sheetView zoomScale="80" zoomScaleNormal="80" zoomScaleSheetLayoutView="90" zoomScalePageLayoutView="6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34" sqref="C34"/>
    </sheetView>
  </sheetViews>
  <sheetFormatPr defaultRowHeight="15" x14ac:dyDescent="0.25"/>
  <cols>
    <col min="1" max="1" width="5" style="2" customWidth="1"/>
    <col min="2" max="2" width="22.28515625" style="2" customWidth="1"/>
    <col min="3" max="3" width="23" style="2" customWidth="1"/>
    <col min="4" max="4" width="24" style="2" customWidth="1"/>
    <col min="5" max="5" width="6.5703125" style="2" customWidth="1"/>
    <col min="6" max="6" width="13.85546875" style="2" customWidth="1"/>
    <col min="7" max="7" width="9.140625" style="12" customWidth="1"/>
    <col min="8" max="8" width="9.140625" style="8" customWidth="1"/>
    <col min="9" max="9" width="9.140625" style="12" customWidth="1"/>
    <col min="10" max="10" width="9.28515625" style="8" bestFit="1" customWidth="1"/>
    <col min="11" max="11" width="9.140625" style="12"/>
    <col min="12" max="12" width="9.7109375" style="8" bestFit="1" customWidth="1"/>
    <col min="13" max="13" width="9.140625" style="12"/>
    <col min="14" max="15" width="9.7109375" style="8" customWidth="1"/>
    <col min="16" max="16" width="16.85546875" style="2" customWidth="1"/>
    <col min="17" max="23" width="9.140625" style="2"/>
    <col min="24" max="24" width="9.140625" style="2" customWidth="1"/>
    <col min="25" max="16384" width="9.140625" style="2"/>
  </cols>
  <sheetData>
    <row r="1" spans="1:16" x14ac:dyDescent="0.25">
      <c r="A1" s="1"/>
      <c r="B1" s="1"/>
      <c r="C1" s="1"/>
      <c r="D1" s="1"/>
      <c r="E1" s="1"/>
      <c r="F1" s="1"/>
      <c r="G1" s="9"/>
      <c r="H1" s="5"/>
      <c r="I1" s="9"/>
      <c r="J1" s="5"/>
      <c r="K1" s="9"/>
      <c r="L1" s="5"/>
      <c r="M1" s="9"/>
      <c r="N1" s="5"/>
      <c r="O1" s="5"/>
      <c r="P1" s="1"/>
    </row>
    <row r="2" spans="1:16" x14ac:dyDescent="0.25">
      <c r="A2" s="1"/>
      <c r="B2" s="55" t="s">
        <v>105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4" spans="1:16" x14ac:dyDescent="0.25">
      <c r="B4" s="56" t="s">
        <v>85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6" x14ac:dyDescent="0.25">
      <c r="A5" s="51"/>
      <c r="B5" s="51"/>
      <c r="C5" s="51"/>
      <c r="D5" s="51"/>
      <c r="E5" s="51"/>
      <c r="F5" s="51"/>
      <c r="G5" s="52"/>
      <c r="H5" s="53"/>
      <c r="I5" s="52"/>
      <c r="J5" s="53"/>
      <c r="K5" s="52"/>
      <c r="L5" s="53"/>
      <c r="M5" s="52"/>
      <c r="N5" s="53"/>
      <c r="O5" s="53"/>
      <c r="P5" s="51"/>
    </row>
    <row r="6" spans="1:16" ht="15" customHeight="1" x14ac:dyDescent="0.25">
      <c r="A6" s="57" t="s">
        <v>0</v>
      </c>
      <c r="B6" s="58" t="s">
        <v>1</v>
      </c>
      <c r="C6" s="58" t="s">
        <v>42</v>
      </c>
      <c r="D6" s="58" t="s">
        <v>2</v>
      </c>
      <c r="E6" s="58" t="s">
        <v>49</v>
      </c>
      <c r="F6" s="58" t="s">
        <v>43</v>
      </c>
      <c r="G6" s="58" t="s">
        <v>3</v>
      </c>
      <c r="H6" s="58"/>
      <c r="I6" s="58" t="s">
        <v>4</v>
      </c>
      <c r="J6" s="58"/>
      <c r="K6" s="58" t="s">
        <v>5</v>
      </c>
      <c r="L6" s="58"/>
      <c r="M6" s="58" t="s">
        <v>6</v>
      </c>
      <c r="N6" s="58"/>
      <c r="O6" s="54" t="s">
        <v>7</v>
      </c>
      <c r="P6" s="58" t="s">
        <v>8</v>
      </c>
    </row>
    <row r="7" spans="1:16" x14ac:dyDescent="0.25">
      <c r="A7" s="57"/>
      <c r="B7" s="59"/>
      <c r="C7" s="59"/>
      <c r="D7" s="59"/>
      <c r="E7" s="59"/>
      <c r="F7" s="59"/>
      <c r="G7" s="60" t="s">
        <v>9</v>
      </c>
      <c r="H7" s="61" t="s">
        <v>10</v>
      </c>
      <c r="I7" s="60" t="s">
        <v>9</v>
      </c>
      <c r="J7" s="61" t="s">
        <v>10</v>
      </c>
      <c r="K7" s="60" t="s">
        <v>11</v>
      </c>
      <c r="L7" s="61" t="s">
        <v>10</v>
      </c>
      <c r="M7" s="60" t="s">
        <v>11</v>
      </c>
      <c r="N7" s="61" t="s">
        <v>10</v>
      </c>
      <c r="O7" s="61" t="s">
        <v>10</v>
      </c>
      <c r="P7" s="59"/>
    </row>
    <row r="8" spans="1:16" x14ac:dyDescent="0.25">
      <c r="A8" s="58"/>
      <c r="B8" s="59"/>
      <c r="C8" s="59"/>
      <c r="D8" s="59"/>
      <c r="E8" s="59"/>
      <c r="F8" s="59"/>
      <c r="G8" s="60"/>
      <c r="H8" s="61"/>
      <c r="I8" s="60"/>
      <c r="J8" s="61"/>
      <c r="K8" s="60"/>
      <c r="L8" s="61"/>
      <c r="M8" s="60"/>
      <c r="N8" s="61"/>
      <c r="O8" s="61"/>
      <c r="P8" s="59"/>
    </row>
    <row r="9" spans="1:16" ht="30" x14ac:dyDescent="0.25">
      <c r="A9" s="34">
        <v>1</v>
      </c>
      <c r="B9" s="46" t="s">
        <v>91</v>
      </c>
      <c r="C9" s="46" t="s">
        <v>92</v>
      </c>
      <c r="D9" s="34" t="s">
        <v>36</v>
      </c>
      <c r="E9" s="34">
        <v>4</v>
      </c>
      <c r="F9" s="13">
        <v>39843</v>
      </c>
      <c r="G9" s="29">
        <v>25</v>
      </c>
      <c r="H9" s="30">
        <f>30*(G9)/37</f>
        <v>20.27027027027027</v>
      </c>
      <c r="I9" s="29">
        <v>8.6</v>
      </c>
      <c r="J9" s="30">
        <f>25*I9/10</f>
        <v>21.5</v>
      </c>
      <c r="K9" s="29">
        <v>55</v>
      </c>
      <c r="L9" s="30">
        <f t="shared" ref="L9:L15" si="0">20*MIN(K:K)/(K9)</f>
        <v>20</v>
      </c>
      <c r="M9" s="29">
        <v>117</v>
      </c>
      <c r="N9" s="30">
        <f t="shared" ref="N9:N15" si="1">25*MIN(M:M)/(M9)</f>
        <v>21.581196581196583</v>
      </c>
      <c r="O9" s="30">
        <f>SUM(N9,L9,J9,H9)</f>
        <v>83.351466851466853</v>
      </c>
      <c r="P9" s="28" t="str">
        <f>IF((RANK(O9,$O$9:$O$72)+COUNTIF($O$9:O9,O9)-1)&gt;5,"Участник",CHOOSE(MATCH(O9,{0,50.005,70,1000},{1,2,3,3}),"Участник","Призер",IF(O9&gt;=MAX(O:O),"Победитель","Призер")))</f>
        <v>Призер</v>
      </c>
    </row>
    <row r="10" spans="1:16" ht="30" x14ac:dyDescent="0.25">
      <c r="A10" s="34">
        <v>2</v>
      </c>
      <c r="B10" s="46" t="s">
        <v>93</v>
      </c>
      <c r="C10" s="46" t="s">
        <v>92</v>
      </c>
      <c r="D10" s="34" t="s">
        <v>36</v>
      </c>
      <c r="E10" s="34">
        <v>4</v>
      </c>
      <c r="F10" s="13">
        <v>40035</v>
      </c>
      <c r="G10" s="35">
        <v>22.5</v>
      </c>
      <c r="H10" s="33">
        <f t="shared" ref="H10:H15" si="2">30*(G10)/37</f>
        <v>18.243243243243242</v>
      </c>
      <c r="I10" s="35">
        <v>9</v>
      </c>
      <c r="J10" s="33">
        <f t="shared" ref="J10:J15" si="3">25*I10/10</f>
        <v>22.5</v>
      </c>
      <c r="K10" s="35">
        <v>62</v>
      </c>
      <c r="L10" s="33">
        <f t="shared" si="0"/>
        <v>17.741935483870968</v>
      </c>
      <c r="M10" s="35">
        <v>101</v>
      </c>
      <c r="N10" s="33">
        <f t="shared" si="1"/>
        <v>25</v>
      </c>
      <c r="O10" s="33">
        <f t="shared" ref="O10:O15" si="4">SUM(N10,L10,J10,H10)</f>
        <v>83.485178727114217</v>
      </c>
      <c r="P10" s="34" t="str">
        <f>IF((RANK(O10,$O$9:$O$72)+COUNTIF($O$9:O10,O10)-1)&gt;5,"Участник",CHOOSE(MATCH(O10,{0,50.005,70,1000},{1,2,3,3}),"Участник","Призер",IF(O10&gt;=MAX(O:O),"Победитель","Призер")))</f>
        <v>Победитель</v>
      </c>
    </row>
    <row r="11" spans="1:16" ht="30" x14ac:dyDescent="0.25">
      <c r="A11" s="34">
        <v>3</v>
      </c>
      <c r="B11" s="46" t="s">
        <v>94</v>
      </c>
      <c r="C11" s="46" t="s">
        <v>95</v>
      </c>
      <c r="D11" s="34" t="s">
        <v>36</v>
      </c>
      <c r="E11" s="34">
        <v>5</v>
      </c>
      <c r="F11" s="13">
        <v>39544</v>
      </c>
      <c r="G11" s="35">
        <v>25</v>
      </c>
      <c r="H11" s="33">
        <f t="shared" si="2"/>
        <v>20.27027027027027</v>
      </c>
      <c r="I11" s="35">
        <v>9.6999999999999993</v>
      </c>
      <c r="J11" s="33">
        <f t="shared" si="3"/>
        <v>24.249999999999996</v>
      </c>
      <c r="K11" s="35">
        <v>74</v>
      </c>
      <c r="L11" s="33">
        <f t="shared" si="0"/>
        <v>14.864864864864865</v>
      </c>
      <c r="M11" s="35">
        <v>130</v>
      </c>
      <c r="N11" s="33">
        <f t="shared" si="1"/>
        <v>19.423076923076923</v>
      </c>
      <c r="O11" s="33">
        <f t="shared" si="4"/>
        <v>78.808212058212064</v>
      </c>
      <c r="P11" s="34" t="str">
        <f>IF((RANK(O11,$O$9:$O$72)+COUNTIF($O$9:O11,O11)-1)&gt;5,"Участник",CHOOSE(MATCH(O11,{0,50.005,70,1000},{1,2,3,3}),"Участник","Призер",IF(O11&gt;=MAX(O:O),"Победитель","Призер")))</f>
        <v>Призер</v>
      </c>
    </row>
    <row r="12" spans="1:16" ht="30" x14ac:dyDescent="0.25">
      <c r="A12" s="34">
        <v>4</v>
      </c>
      <c r="B12" s="46" t="s">
        <v>96</v>
      </c>
      <c r="C12" s="46" t="s">
        <v>95</v>
      </c>
      <c r="D12" s="34" t="s">
        <v>36</v>
      </c>
      <c r="E12" s="34">
        <v>5</v>
      </c>
      <c r="F12" s="13">
        <v>39682</v>
      </c>
      <c r="G12" s="35">
        <v>24</v>
      </c>
      <c r="H12" s="33">
        <f t="shared" si="2"/>
        <v>19.45945945945946</v>
      </c>
      <c r="I12" s="35">
        <v>9.1999999999999993</v>
      </c>
      <c r="J12" s="33">
        <f t="shared" si="3"/>
        <v>22.999999999999996</v>
      </c>
      <c r="K12" s="35">
        <v>74</v>
      </c>
      <c r="L12" s="33">
        <f t="shared" si="0"/>
        <v>14.864864864864865</v>
      </c>
      <c r="M12" s="35">
        <v>104</v>
      </c>
      <c r="N12" s="33">
        <f t="shared" si="1"/>
        <v>24.278846153846153</v>
      </c>
      <c r="O12" s="33">
        <f t="shared" si="4"/>
        <v>81.603170478170483</v>
      </c>
      <c r="P12" s="34" t="str">
        <f>IF((RANK(O12,$O$9:$O$72)+COUNTIF($O$9:O12,O12)-1)&gt;5,"Участник",CHOOSE(MATCH(O12,{0,50.005,70,1000},{1,2,3,3}),"Участник","Призер",IF(O12&gt;=MAX(O:O),"Победитель","Призер")))</f>
        <v>Призер</v>
      </c>
    </row>
    <row r="13" spans="1:16" ht="30" x14ac:dyDescent="0.25">
      <c r="A13" s="34">
        <v>5</v>
      </c>
      <c r="B13" s="46" t="s">
        <v>97</v>
      </c>
      <c r="C13" s="46" t="s">
        <v>92</v>
      </c>
      <c r="D13" s="34" t="s">
        <v>36</v>
      </c>
      <c r="E13" s="34">
        <v>4</v>
      </c>
      <c r="F13" s="13">
        <v>40135</v>
      </c>
      <c r="G13" s="35">
        <v>15.5</v>
      </c>
      <c r="H13" s="33">
        <f t="shared" si="2"/>
        <v>12.567567567567568</v>
      </c>
      <c r="I13" s="35">
        <v>8.4</v>
      </c>
      <c r="J13" s="33">
        <f t="shared" si="3"/>
        <v>21</v>
      </c>
      <c r="K13" s="35">
        <v>78</v>
      </c>
      <c r="L13" s="33">
        <f t="shared" si="0"/>
        <v>14.102564102564102</v>
      </c>
      <c r="M13" s="35">
        <v>136</v>
      </c>
      <c r="N13" s="33">
        <f t="shared" si="1"/>
        <v>18.566176470588236</v>
      </c>
      <c r="O13" s="33">
        <f t="shared" si="4"/>
        <v>66.236308140719899</v>
      </c>
      <c r="P13" s="34" t="str">
        <f>IF((RANK(O13,$O$9:$O$72)+COUNTIF($O$9:O13,O13)-1)&gt;5,"Участник",CHOOSE(MATCH(O13,{0,50.005,70,1000},{1,2,3,3}),"Участник","Призер",IF(O13&gt;=MAX(O:O),"Победитель","Призер")))</f>
        <v>Участник</v>
      </c>
    </row>
    <row r="14" spans="1:16" ht="30" x14ac:dyDescent="0.25">
      <c r="A14" s="34">
        <v>6</v>
      </c>
      <c r="B14" s="46" t="s">
        <v>98</v>
      </c>
      <c r="C14" s="46" t="s">
        <v>92</v>
      </c>
      <c r="D14" s="34" t="s">
        <v>36</v>
      </c>
      <c r="E14" s="34">
        <v>4</v>
      </c>
      <c r="F14" s="13">
        <v>40014</v>
      </c>
      <c r="G14" s="35">
        <v>24</v>
      </c>
      <c r="H14" s="33">
        <f t="shared" si="2"/>
        <v>19.45945945945946</v>
      </c>
      <c r="I14" s="35">
        <v>6.5</v>
      </c>
      <c r="J14" s="33">
        <f t="shared" si="3"/>
        <v>16.25</v>
      </c>
      <c r="K14" s="35">
        <v>87</v>
      </c>
      <c r="L14" s="33">
        <f t="shared" si="0"/>
        <v>12.64367816091954</v>
      </c>
      <c r="M14" s="35">
        <v>132</v>
      </c>
      <c r="N14" s="33">
        <f t="shared" si="1"/>
        <v>19.128787878787879</v>
      </c>
      <c r="O14" s="33">
        <f t="shared" si="4"/>
        <v>67.481925499166877</v>
      </c>
      <c r="P14" s="34" t="str">
        <f>IF((RANK(O14,$O$9:$O$72)+COUNTIF($O$9:O14,O14)-1)&gt;5,"Участник",CHOOSE(MATCH(O14,{0,50.005,70,1000},{1,2,3,3}),"Участник","Призер",IF(O14&gt;=MAX(O:O),"Победитель","Призер")))</f>
        <v>Призер</v>
      </c>
    </row>
    <row r="15" spans="1:16" ht="30" x14ac:dyDescent="0.25">
      <c r="A15" s="34">
        <v>7</v>
      </c>
      <c r="B15" s="46" t="s">
        <v>99</v>
      </c>
      <c r="C15" s="46" t="s">
        <v>92</v>
      </c>
      <c r="D15" s="34" t="s">
        <v>36</v>
      </c>
      <c r="E15" s="34">
        <v>4</v>
      </c>
      <c r="F15" s="13">
        <v>39899</v>
      </c>
      <c r="G15" s="35">
        <v>18.5</v>
      </c>
      <c r="H15" s="33">
        <f t="shared" si="2"/>
        <v>15</v>
      </c>
      <c r="I15" s="35">
        <v>5.7</v>
      </c>
      <c r="J15" s="33">
        <f t="shared" si="3"/>
        <v>14.25</v>
      </c>
      <c r="K15" s="35">
        <v>81</v>
      </c>
      <c r="L15" s="33">
        <f t="shared" si="0"/>
        <v>13.580246913580247</v>
      </c>
      <c r="M15" s="35">
        <v>127</v>
      </c>
      <c r="N15" s="33">
        <f t="shared" si="1"/>
        <v>19.881889763779526</v>
      </c>
      <c r="O15" s="33">
        <f t="shared" si="4"/>
        <v>62.712136677359773</v>
      </c>
      <c r="P15" s="34" t="str">
        <f>IF((RANK(O15,$O$9:$O$72)+COUNTIF($O$9:O15,O15)-1)&gt;5,"Участник",CHOOSE(MATCH(O15,{0,50.005,70,1000},{1,2,3,3}),"Участник","Призер",IF(O15&gt;=MAX(O:O),"Победитель","Призер")))</f>
        <v>Участник</v>
      </c>
    </row>
    <row r="17" spans="1:8" ht="15.75" x14ac:dyDescent="0.25">
      <c r="A17" s="74" t="s">
        <v>128</v>
      </c>
      <c r="B17" s="74"/>
      <c r="C17" s="74"/>
      <c r="D17" s="74"/>
      <c r="E17" s="74"/>
      <c r="F17" s="74"/>
      <c r="G17" s="74"/>
      <c r="H17" s="74"/>
    </row>
    <row r="18" spans="1:8" ht="15.75" x14ac:dyDescent="0.25">
      <c r="A18" s="75"/>
      <c r="B18" s="75"/>
      <c r="C18" s="75"/>
      <c r="D18" s="75"/>
      <c r="E18" s="75"/>
      <c r="F18" s="75"/>
      <c r="G18" s="75"/>
      <c r="H18" s="75"/>
    </row>
    <row r="19" spans="1:8" ht="15.75" x14ac:dyDescent="0.25">
      <c r="A19" s="76" t="s">
        <v>129</v>
      </c>
      <c r="B19" s="77"/>
      <c r="C19" s="77"/>
      <c r="D19" s="77"/>
      <c r="E19" s="78"/>
      <c r="F19" s="78"/>
      <c r="G19" s="78"/>
      <c r="H19" s="78"/>
    </row>
    <row r="20" spans="1:8" ht="15.75" x14ac:dyDescent="0.25">
      <c r="A20" s="76" t="s">
        <v>130</v>
      </c>
      <c r="B20" s="77"/>
      <c r="C20" s="77"/>
      <c r="D20" s="77"/>
      <c r="E20" s="78"/>
      <c r="F20" s="78"/>
      <c r="G20" s="78"/>
      <c r="H20" s="78"/>
    </row>
    <row r="21" spans="1:8" ht="15.75" x14ac:dyDescent="0.25">
      <c r="A21" s="78"/>
      <c r="B21" s="78"/>
      <c r="C21" s="78"/>
      <c r="D21" s="78"/>
      <c r="E21" s="78"/>
      <c r="F21" s="78"/>
      <c r="G21" s="78"/>
      <c r="H21" s="78"/>
    </row>
    <row r="22" spans="1:8" ht="15.75" x14ac:dyDescent="0.25">
      <c r="A22" s="78"/>
      <c r="B22" s="78"/>
      <c r="C22" s="79" t="s">
        <v>131</v>
      </c>
      <c r="D22" s="80"/>
      <c r="E22" s="80"/>
      <c r="F22" s="80"/>
      <c r="G22" s="80"/>
      <c r="H22" s="80"/>
    </row>
    <row r="23" spans="1:8" ht="15.75" x14ac:dyDescent="0.25">
      <c r="A23" s="78"/>
      <c r="B23" s="78"/>
      <c r="C23" s="78"/>
      <c r="D23" s="78"/>
      <c r="E23" s="78"/>
      <c r="F23" s="78"/>
      <c r="G23" s="78"/>
      <c r="H23" s="78"/>
    </row>
  </sheetData>
  <sheetProtection formatCells="0" formatColumns="0" formatRows="0" insertColumns="0" insertRows="0" insertHyperlinks="0" deleteColumns="0" deleteRows="0" sort="0" autoFilter="0" pivotTables="0"/>
  <mergeCells count="24">
    <mergeCell ref="A17:H17"/>
    <mergeCell ref="C22:H22"/>
    <mergeCell ref="O7:O8"/>
    <mergeCell ref="K6:L6"/>
    <mergeCell ref="M6:N6"/>
    <mergeCell ref="P6:P8"/>
    <mergeCell ref="L7:L8"/>
    <mergeCell ref="M7:M8"/>
    <mergeCell ref="B2:P2"/>
    <mergeCell ref="B4:P4"/>
    <mergeCell ref="A6:A8"/>
    <mergeCell ref="B6:B8"/>
    <mergeCell ref="C6:C8"/>
    <mergeCell ref="D6:D8"/>
    <mergeCell ref="E6:E8"/>
    <mergeCell ref="F6:F8"/>
    <mergeCell ref="G6:H6"/>
    <mergeCell ref="I6:J6"/>
    <mergeCell ref="G7:G8"/>
    <mergeCell ref="H7:H8"/>
    <mergeCell ref="I7:I8"/>
    <mergeCell ref="J7:J8"/>
    <mergeCell ref="K7:K8"/>
    <mergeCell ref="N7:N8"/>
  </mergeCells>
  <conditionalFormatting sqref="O9:O15">
    <cfRule type="containsText" dxfId="39" priority="26" operator="containsText" text="Призер">
      <formula>NOT(ISERROR(SEARCH("Призер",O9)))</formula>
    </cfRule>
    <cfRule type="containsText" dxfId="38" priority="27" operator="containsText" text="Победитель">
      <formula>NOT(ISERROR(SEARCH("Победитель",O9)))</formula>
    </cfRule>
  </conditionalFormatting>
  <conditionalFormatting sqref="P9:P15">
    <cfRule type="containsText" dxfId="37" priority="20" operator="containsText" text="Призер">
      <formula>NOT(ISERROR(SEARCH("Призер",P9)))</formula>
    </cfRule>
    <cfRule type="containsText" dxfId="36" priority="21" operator="containsText" text="Победитель">
      <formula>NOT(ISERROR(SEARCH("Победитель",P9)))</formula>
    </cfRule>
    <cfRule type="containsText" dxfId="35" priority="22" operator="containsText" text="Призер">
      <formula>NOT(ISERROR(SEARCH("Призер",P9)))</formula>
    </cfRule>
    <cfRule type="containsText" dxfId="34" priority="23" operator="containsText" text="Победитель">
      <formula>NOT(ISERROR(SEARCH("Победитель",P9)))</formula>
    </cfRule>
    <cfRule type="containsText" dxfId="33" priority="24" operator="containsText" text="Призер">
      <formula>NOT(ISERROR(SEARCH("Призер",P9)))</formula>
    </cfRule>
    <cfRule type="containsText" dxfId="32" priority="25" operator="containsText" text="Победитель">
      <formula>NOT(ISERROR(SEARCH("Победитель",P9)))</formula>
    </cfRule>
  </conditionalFormatting>
  <conditionalFormatting sqref="O16:O1048554 O3:O4">
    <cfRule type="expression" priority="19">
      <formula>25*MAX(O:O)/(M9)</formula>
    </cfRule>
  </conditionalFormatting>
  <conditionalFormatting sqref="K7:K8">
    <cfRule type="colorScale" priority="16">
      <colorScale>
        <cfvo type="min"/>
        <cfvo type="max"/>
        <color theme="0"/>
        <color theme="5"/>
      </colorScale>
    </cfRule>
    <cfRule type="colorScale" priority="17">
      <colorScale>
        <cfvo type="min"/>
        <cfvo type="max"/>
        <color theme="0"/>
        <color theme="5"/>
      </colorScale>
    </cfRule>
    <cfRule type="colorScale" priority="18">
      <colorScale>
        <cfvo type="min"/>
        <cfvo type="max"/>
        <color theme="0"/>
        <color rgb="FFFF0000"/>
      </colorScale>
    </cfRule>
  </conditionalFormatting>
  <conditionalFormatting sqref="M7:M8">
    <cfRule type="colorScale" priority="13">
      <colorScale>
        <cfvo type="min"/>
        <cfvo type="max"/>
        <color theme="0"/>
        <color theme="5"/>
      </colorScale>
    </cfRule>
    <cfRule type="colorScale" priority="14">
      <colorScale>
        <cfvo type="min"/>
        <cfvo type="max"/>
        <color theme="0"/>
        <color theme="5"/>
      </colorScale>
    </cfRule>
    <cfRule type="colorScale" priority="15">
      <colorScale>
        <cfvo type="min"/>
        <cfvo type="max"/>
        <color theme="0"/>
        <color rgb="FFFF0000"/>
      </colorScale>
    </cfRule>
  </conditionalFormatting>
  <conditionalFormatting sqref="O7:O8">
    <cfRule type="colorScale" priority="10">
      <colorScale>
        <cfvo type="min"/>
        <cfvo type="max"/>
        <color theme="0"/>
        <color theme="5"/>
      </colorScale>
    </cfRule>
    <cfRule type="colorScale" priority="11">
      <colorScale>
        <cfvo type="min"/>
        <cfvo type="max"/>
        <color theme="0"/>
        <color theme="5"/>
      </colorScale>
    </cfRule>
    <cfRule type="colorScale" priority="12">
      <colorScale>
        <cfvo type="min"/>
        <cfvo type="max"/>
        <color theme="0"/>
        <color rgb="FFFF0000"/>
      </colorScale>
    </cfRule>
  </conditionalFormatting>
  <conditionalFormatting sqref="O5:O6 O9:O15">
    <cfRule type="expression" priority="9">
      <formula>25*MAX(O:O)/(#REF!)</formula>
    </cfRule>
  </conditionalFormatting>
  <conditionalFormatting sqref="O1:O3">
    <cfRule type="expression" priority="8">
      <formula>25*MAX(O:O)/(M9)</formula>
    </cfRule>
  </conditionalFormatting>
  <conditionalFormatting sqref="O4">
    <cfRule type="expression" priority="7">
      <formula>25*MAX(O:O)/(#REF!)</formula>
    </cfRule>
  </conditionalFormatting>
  <conditionalFormatting sqref="O1048575:O1048576">
    <cfRule type="expression" priority="401">
      <formula>25*MAX(O:O)/(M18)</formula>
    </cfRule>
  </conditionalFormatting>
  <conditionalFormatting sqref="O1048569:O1048574">
    <cfRule type="expression" priority="415">
      <formula>25*MAX(O:O)/(M13)</formula>
    </cfRule>
  </conditionalFormatting>
  <conditionalFormatting sqref="O1048555:O1048568">
    <cfRule type="expression" priority="416">
      <formula>25*MAX(O:O)/(M1)</formula>
    </cfRule>
  </conditionalFormatting>
  <conditionalFormatting sqref="G9:G15">
    <cfRule type="colorScale" priority="417">
      <colorScale>
        <cfvo type="min"/>
        <cfvo type="max"/>
        <color theme="0"/>
        <color theme="5"/>
      </colorScale>
    </cfRule>
  </conditionalFormatting>
  <conditionalFormatting sqref="I9:I15">
    <cfRule type="colorScale" priority="418">
      <colorScale>
        <cfvo type="min"/>
        <cfvo type="max"/>
        <color theme="0"/>
        <color theme="7"/>
      </colorScale>
    </cfRule>
  </conditionalFormatting>
  <conditionalFormatting sqref="K9:K15">
    <cfRule type="colorScale" priority="419">
      <colorScale>
        <cfvo type="min"/>
        <cfvo type="max"/>
        <color theme="6"/>
        <color theme="0"/>
      </colorScale>
    </cfRule>
  </conditionalFormatting>
  <conditionalFormatting sqref="M9:M15">
    <cfRule type="colorScale" priority="420">
      <colorScale>
        <cfvo type="min"/>
        <cfvo type="max"/>
        <color rgb="FFFFC000"/>
        <color theme="0"/>
      </colorScale>
    </cfRule>
  </conditionalFormatting>
  <dataValidations count="9">
    <dataValidation type="list" allowBlank="1" showInputMessage="1" errorTitle="Ошибка ввода!" error="Допустимое значение может быть от 0 до 20" sqref="I9:I15">
      <formula1>г2</formula1>
    </dataValidation>
    <dataValidation allowBlank="1" showInputMessage="1" errorTitle="Ошибка ввода!" error="Допустимое значение может быть от 0 до 25" sqref="G9:G15"/>
    <dataValidation type="list" allowBlank="1" showInputMessage="1" showErrorMessage="1" sqref="D9:D15">
      <formula1>сш</formula1>
    </dataValidation>
    <dataValidation type="list" allowBlank="1" showInputMessage="1" showErrorMessage="1" sqref="E9:E15">
      <formula1>кла</formula1>
    </dataValidation>
    <dataValidation type="custom" allowBlank="1" showInputMessage="1" errorTitle="Ввод в эту ячейку запрещён" error="Нажмите клавишу Esc или щёлкните кнопку Отмена или закройте это окно" sqref="J9:J15 L9:L15 N9:O15">
      <formula1>FALSE</formula1>
    </dataValidation>
    <dataValidation allowBlank="1" showInputMessage="1" showErrorMessage="1" errorTitle="Допустимый результат" error="Допустимый результат должен быть в секундах" sqref="K9:K15 M9:M15"/>
    <dataValidation type="custom" allowBlank="1" showInputMessage="1" showErrorMessage="1" errorTitle="Ввод в эту ячейку запрещен" error="Нажмите клавишу Esc или щёлкните кнопку Отмена или закройте это окно" sqref="P9:P15">
      <formula1>FALSE</formula1>
    </dataValidation>
    <dataValidation allowBlank="1" promptTitle="ВАЖНО!" prompt="Убедитесь, что фамилия, имя и отчество введены ПОЛНОСТЬЮ!!!" sqref="B9:B15"/>
    <dataValidation type="custom" allowBlank="1" showInputMessage="1" showErrorMessage="1" errorTitle="Ввод в эту ячейку запрещён" error="Нажмите клавишу Esc или щёлкните кнопку Отмена или закройте это окно" sqref="H9:H15">
      <formula1>FALSE</formula1>
    </dataValidation>
  </dataValidations>
  <pageMargins left="0.59055118110236227" right="0.19685039370078741" top="0.41592261904761907" bottom="0.19685039370078741" header="0" footer="0"/>
  <pageSetup paperSize="9" scale="70" orientation="landscape" r:id="rId1"/>
  <headerFooter>
    <oddHeader xml:space="preserve">&amp;CУправление образования администрации города Хабаровска
Муниципальное автономноее учреждение "Центр развития образования"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P20"/>
  <sheetViews>
    <sheetView zoomScale="80" zoomScaleNormal="80" zoomScaleSheetLayoutView="90" zoomScalePageLayoutView="6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14" sqref="A14:H20"/>
    </sheetView>
  </sheetViews>
  <sheetFormatPr defaultRowHeight="15" x14ac:dyDescent="0.25"/>
  <cols>
    <col min="1" max="1" width="5" style="2" customWidth="1"/>
    <col min="2" max="2" width="22.28515625" style="2" customWidth="1"/>
    <col min="3" max="3" width="23" style="2" customWidth="1"/>
    <col min="4" max="4" width="24" style="2" customWidth="1"/>
    <col min="5" max="5" width="6.5703125" style="2" customWidth="1"/>
    <col min="6" max="6" width="13.85546875" style="2" customWidth="1"/>
    <col min="7" max="7" width="9.140625" style="12" customWidth="1"/>
    <col min="8" max="8" width="9.140625" style="8" customWidth="1"/>
    <col min="9" max="9" width="9.140625" style="12" customWidth="1"/>
    <col min="10" max="10" width="9.28515625" style="8" bestFit="1" customWidth="1"/>
    <col min="11" max="11" width="9.140625" style="12"/>
    <col min="12" max="12" width="9.7109375" style="8" bestFit="1" customWidth="1"/>
    <col min="13" max="13" width="9.140625" style="12"/>
    <col min="14" max="15" width="9.7109375" style="8" customWidth="1"/>
    <col min="16" max="16" width="14.140625" style="2" customWidth="1"/>
    <col min="17" max="23" width="9.140625" style="2"/>
    <col min="24" max="24" width="9.140625" style="2" customWidth="1"/>
    <col min="25" max="16384" width="9.140625" style="2"/>
  </cols>
  <sheetData>
    <row r="1" spans="1:16" x14ac:dyDescent="0.25">
      <c r="A1" s="1"/>
      <c r="B1" s="1"/>
      <c r="C1" s="1"/>
      <c r="D1" s="1"/>
      <c r="E1" s="1"/>
      <c r="F1" s="1"/>
      <c r="G1" s="9"/>
      <c r="H1" s="5"/>
      <c r="I1" s="9"/>
      <c r="J1" s="5"/>
      <c r="K1" s="9"/>
      <c r="L1" s="5"/>
      <c r="M1" s="9"/>
      <c r="N1" s="5"/>
      <c r="O1" s="5"/>
      <c r="P1" s="1"/>
    </row>
    <row r="2" spans="1:16" x14ac:dyDescent="0.25">
      <c r="A2" s="1"/>
      <c r="B2" s="63" t="s">
        <v>105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4" spans="1:16" x14ac:dyDescent="0.25">
      <c r="B4" s="56" t="s">
        <v>84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6" x14ac:dyDescent="0.25">
      <c r="A5" s="1"/>
      <c r="B5" s="3"/>
      <c r="C5" s="3"/>
      <c r="D5" s="3"/>
      <c r="E5" s="3"/>
      <c r="F5" s="3"/>
      <c r="G5" s="10"/>
      <c r="H5" s="6"/>
      <c r="I5" s="10"/>
      <c r="J5" s="6"/>
      <c r="K5" s="10"/>
      <c r="L5" s="6"/>
      <c r="M5" s="10"/>
      <c r="N5" s="6"/>
      <c r="O5" s="6"/>
      <c r="P5" s="3"/>
    </row>
    <row r="6" spans="1:16" ht="15" customHeight="1" x14ac:dyDescent="0.25">
      <c r="A6" s="62" t="s">
        <v>0</v>
      </c>
      <c r="B6" s="59" t="s">
        <v>1</v>
      </c>
      <c r="C6" s="59" t="s">
        <v>42</v>
      </c>
      <c r="D6" s="59" t="s">
        <v>2</v>
      </c>
      <c r="E6" s="59" t="s">
        <v>49</v>
      </c>
      <c r="F6" s="59" t="s">
        <v>43</v>
      </c>
      <c r="G6" s="59" t="s">
        <v>3</v>
      </c>
      <c r="H6" s="59"/>
      <c r="I6" s="59" t="s">
        <v>4</v>
      </c>
      <c r="J6" s="59"/>
      <c r="K6" s="59" t="s">
        <v>5</v>
      </c>
      <c r="L6" s="59"/>
      <c r="M6" s="59" t="s">
        <v>6</v>
      </c>
      <c r="N6" s="59"/>
      <c r="O6" s="7" t="s">
        <v>7</v>
      </c>
      <c r="P6" s="59" t="s">
        <v>8</v>
      </c>
    </row>
    <row r="7" spans="1:16" x14ac:dyDescent="0.25">
      <c r="A7" s="57"/>
      <c r="B7" s="59"/>
      <c r="C7" s="59"/>
      <c r="D7" s="59"/>
      <c r="E7" s="59"/>
      <c r="F7" s="59"/>
      <c r="G7" s="60" t="s">
        <v>9</v>
      </c>
      <c r="H7" s="61" t="s">
        <v>10</v>
      </c>
      <c r="I7" s="60" t="s">
        <v>9</v>
      </c>
      <c r="J7" s="61" t="s">
        <v>10</v>
      </c>
      <c r="K7" s="60" t="s">
        <v>11</v>
      </c>
      <c r="L7" s="61" t="s">
        <v>10</v>
      </c>
      <c r="M7" s="60" t="s">
        <v>11</v>
      </c>
      <c r="N7" s="61" t="s">
        <v>10</v>
      </c>
      <c r="O7" s="61" t="s">
        <v>10</v>
      </c>
      <c r="P7" s="59"/>
    </row>
    <row r="8" spans="1:16" x14ac:dyDescent="0.25">
      <c r="A8" s="58"/>
      <c r="B8" s="59"/>
      <c r="C8" s="59"/>
      <c r="D8" s="59"/>
      <c r="E8" s="59"/>
      <c r="F8" s="59"/>
      <c r="G8" s="60"/>
      <c r="H8" s="61"/>
      <c r="I8" s="60"/>
      <c r="J8" s="61"/>
      <c r="K8" s="60"/>
      <c r="L8" s="61"/>
      <c r="M8" s="60"/>
      <c r="N8" s="61"/>
      <c r="O8" s="61"/>
      <c r="P8" s="59"/>
    </row>
    <row r="9" spans="1:16" ht="30" x14ac:dyDescent="0.25">
      <c r="A9" s="34">
        <v>1</v>
      </c>
      <c r="B9" s="46" t="s">
        <v>100</v>
      </c>
      <c r="C9" s="46" t="s">
        <v>95</v>
      </c>
      <c r="D9" s="34" t="s">
        <v>36</v>
      </c>
      <c r="E9" s="34">
        <v>6</v>
      </c>
      <c r="F9" s="13">
        <v>39115</v>
      </c>
      <c r="G9" s="11">
        <v>22.5</v>
      </c>
      <c r="H9" s="7">
        <f>30*(G9)/37</f>
        <v>18.243243243243242</v>
      </c>
      <c r="I9" s="11">
        <v>1.1000000000000001</v>
      </c>
      <c r="J9" s="7">
        <f>25*I9/10</f>
        <v>2.7500000000000004</v>
      </c>
      <c r="K9" s="11">
        <v>136</v>
      </c>
      <c r="L9" s="7">
        <f>20*MIN(K:K)/(K9)</f>
        <v>7.7941176470588234</v>
      </c>
      <c r="M9" s="11">
        <v>184</v>
      </c>
      <c r="N9" s="7">
        <f>25*MIN(M:M)/(M9)</f>
        <v>20.923913043478262</v>
      </c>
      <c r="O9" s="7">
        <f>SUM(N9,L9,J9,H9)</f>
        <v>49.711273933780326</v>
      </c>
      <c r="P9" s="4" t="str">
        <f>IF((RANK(O9,$O$9:$O$72)+COUNTIF($O$9:O9,O9)-1)&gt;5,"Участник",CHOOSE(MATCH(O9,{0,50.005,70,1000},{1,2,3,3}),"Участник","Призер",IF(O9&gt;=MAX(O:O),"Победитель","Призер")))</f>
        <v>Участник</v>
      </c>
    </row>
    <row r="10" spans="1:16" ht="30" x14ac:dyDescent="0.25">
      <c r="A10" s="34">
        <v>2</v>
      </c>
      <c r="B10" s="46" t="s">
        <v>101</v>
      </c>
      <c r="C10" s="46" t="s">
        <v>95</v>
      </c>
      <c r="D10" s="34" t="s">
        <v>36</v>
      </c>
      <c r="E10" s="34">
        <v>5</v>
      </c>
      <c r="F10" s="13">
        <v>39539</v>
      </c>
      <c r="G10" s="35">
        <v>23</v>
      </c>
      <c r="H10" s="33">
        <f t="shared" ref="H10:H12" si="0">30*(G10)/37</f>
        <v>18.648648648648649</v>
      </c>
      <c r="I10" s="35">
        <v>6.7</v>
      </c>
      <c r="J10" s="33">
        <f t="shared" ref="J10:J12" si="1">25*I10/10</f>
        <v>16.75</v>
      </c>
      <c r="K10" s="35">
        <v>126</v>
      </c>
      <c r="L10" s="33">
        <f t="shared" ref="L10:L12" si="2">20*MIN(K:K)/(K10)</f>
        <v>8.412698412698413</v>
      </c>
      <c r="M10" s="35">
        <v>207</v>
      </c>
      <c r="N10" s="33">
        <f t="shared" ref="N10:N12" si="3">25*MIN(M:M)/(M10)</f>
        <v>18.59903381642512</v>
      </c>
      <c r="O10" s="33">
        <f t="shared" ref="O10:O12" si="4">SUM(N10,L10,J10,H10)</f>
        <v>62.410380877772184</v>
      </c>
      <c r="P10" s="34" t="str">
        <f>IF((RANK(O10,$O$9:$O$72)+COUNTIF($O$9:O10,O10)-1)&gt;5,"Участник",CHOOSE(MATCH(O10,{0,50.005,70,1000},{1,2,3,3}),"Участник","Призер",IF(O10&gt;=MAX(O:O),"Победитель","Призер")))</f>
        <v>Призер</v>
      </c>
    </row>
    <row r="11" spans="1:16" ht="30" x14ac:dyDescent="0.25">
      <c r="A11" s="34">
        <v>3</v>
      </c>
      <c r="B11" s="46" t="s">
        <v>102</v>
      </c>
      <c r="C11" s="46" t="s">
        <v>95</v>
      </c>
      <c r="D11" s="34" t="s">
        <v>36</v>
      </c>
      <c r="E11" s="34">
        <v>5</v>
      </c>
      <c r="F11" s="13">
        <v>39699</v>
      </c>
      <c r="G11" s="35">
        <v>23.5</v>
      </c>
      <c r="H11" s="33">
        <f t="shared" si="0"/>
        <v>19.054054054054053</v>
      </c>
      <c r="I11" s="35">
        <v>1.1000000000000001</v>
      </c>
      <c r="J11" s="33">
        <f t="shared" si="1"/>
        <v>2.7500000000000004</v>
      </c>
      <c r="K11" s="35">
        <v>229</v>
      </c>
      <c r="L11" s="33">
        <f t="shared" si="2"/>
        <v>4.6288209606986896</v>
      </c>
      <c r="M11" s="35">
        <v>209</v>
      </c>
      <c r="N11" s="33">
        <f t="shared" si="3"/>
        <v>18.421052631578949</v>
      </c>
      <c r="O11" s="33">
        <f t="shared" si="4"/>
        <v>44.853927646331691</v>
      </c>
      <c r="P11" s="34" t="str">
        <f>IF((RANK(O11,$O$9:$O$72)+COUNTIF($O$9:O11,O11)-1)&gt;5,"Участник",CHOOSE(MATCH(O11,{0,50.005,70,1000},{1,2,3,3}),"Участник","Призер",IF(O11&gt;=MAX(O:O),"Победитель","Призер")))</f>
        <v>Участник</v>
      </c>
    </row>
    <row r="12" spans="1:16" ht="30" x14ac:dyDescent="0.25">
      <c r="A12" s="34">
        <v>4</v>
      </c>
      <c r="B12" s="46" t="s">
        <v>103</v>
      </c>
      <c r="C12" s="46" t="s">
        <v>92</v>
      </c>
      <c r="D12" s="34" t="s">
        <v>36</v>
      </c>
      <c r="E12" s="34">
        <v>4</v>
      </c>
      <c r="F12" s="13">
        <v>40115</v>
      </c>
      <c r="G12" s="35">
        <v>21.5</v>
      </c>
      <c r="H12" s="33">
        <f t="shared" si="0"/>
        <v>17.432432432432432</v>
      </c>
      <c r="I12" s="35">
        <v>5</v>
      </c>
      <c r="J12" s="33">
        <f t="shared" si="1"/>
        <v>12.5</v>
      </c>
      <c r="K12" s="35">
        <v>53</v>
      </c>
      <c r="L12" s="33">
        <f t="shared" si="2"/>
        <v>20</v>
      </c>
      <c r="M12" s="35">
        <v>154</v>
      </c>
      <c r="N12" s="33">
        <f t="shared" si="3"/>
        <v>25</v>
      </c>
      <c r="O12" s="33">
        <f t="shared" si="4"/>
        <v>74.932432432432435</v>
      </c>
      <c r="P12" s="34" t="str">
        <f>IF((RANK(O12,$O$9:$O$72)+COUNTIF($O$9:O12,O12)-1)&gt;5,"Участник",CHOOSE(MATCH(O12,{0,50.005,70,1000},{1,2,3,3}),"Участник","Призер",IF(O12&gt;=MAX(O:O),"Победитель","Призер")))</f>
        <v>Победитель</v>
      </c>
    </row>
    <row r="14" spans="1:16" ht="15.75" x14ac:dyDescent="0.25">
      <c r="A14" s="74" t="s">
        <v>128</v>
      </c>
      <c r="B14" s="74"/>
      <c r="C14" s="74"/>
      <c r="D14" s="74"/>
      <c r="E14" s="74"/>
      <c r="F14" s="74"/>
      <c r="G14" s="74"/>
      <c r="H14" s="74"/>
    </row>
    <row r="15" spans="1:16" ht="15.75" x14ac:dyDescent="0.25">
      <c r="A15" s="75"/>
      <c r="B15" s="75"/>
      <c r="C15" s="75"/>
      <c r="D15" s="75"/>
      <c r="E15" s="75"/>
      <c r="F15" s="75"/>
      <c r="G15" s="75"/>
      <c r="H15" s="75"/>
    </row>
    <row r="16" spans="1:16" ht="15.75" x14ac:dyDescent="0.25">
      <c r="A16" s="76" t="s">
        <v>129</v>
      </c>
      <c r="B16" s="77"/>
      <c r="C16" s="77"/>
      <c r="D16" s="77"/>
      <c r="E16" s="78"/>
      <c r="F16" s="78"/>
      <c r="G16" s="78"/>
      <c r="H16" s="78"/>
      <c r="L16" s="8" t="s">
        <v>104</v>
      </c>
    </row>
    <row r="17" spans="1:8" ht="15.75" x14ac:dyDescent="0.25">
      <c r="A17" s="76" t="s">
        <v>130</v>
      </c>
      <c r="B17" s="77"/>
      <c r="C17" s="77"/>
      <c r="D17" s="77"/>
      <c r="E17" s="78"/>
      <c r="F17" s="78"/>
      <c r="G17" s="78"/>
      <c r="H17" s="78"/>
    </row>
    <row r="18" spans="1:8" ht="15.75" x14ac:dyDescent="0.25">
      <c r="A18" s="78"/>
      <c r="B18" s="78"/>
      <c r="C18" s="78"/>
      <c r="D18" s="78"/>
      <c r="E18" s="78"/>
      <c r="F18" s="78"/>
      <c r="G18" s="78"/>
      <c r="H18" s="78"/>
    </row>
    <row r="19" spans="1:8" ht="15.75" x14ac:dyDescent="0.25">
      <c r="A19" s="78"/>
      <c r="B19" s="78"/>
      <c r="C19" s="79" t="s">
        <v>131</v>
      </c>
      <c r="D19" s="80"/>
      <c r="E19" s="80"/>
      <c r="F19" s="80"/>
      <c r="G19" s="80"/>
      <c r="H19" s="80"/>
    </row>
    <row r="20" spans="1:8" ht="15.75" x14ac:dyDescent="0.25">
      <c r="A20" s="78"/>
      <c r="B20" s="78"/>
      <c r="C20" s="78"/>
      <c r="D20" s="78"/>
      <c r="E20" s="78"/>
      <c r="F20" s="78"/>
      <c r="G20" s="78"/>
      <c r="H20" s="78"/>
    </row>
  </sheetData>
  <sheetProtection formatCells="0" formatColumns="0" formatRows="0" insertColumns="0" insertRows="0" insertHyperlinks="0" deleteColumns="0" deleteRows="0" sort="0" autoFilter="0" pivotTables="0"/>
  <mergeCells count="24">
    <mergeCell ref="A14:H14"/>
    <mergeCell ref="C19:H19"/>
    <mergeCell ref="B2:P2"/>
    <mergeCell ref="B6:B8"/>
    <mergeCell ref="D6:D8"/>
    <mergeCell ref="E6:E8"/>
    <mergeCell ref="F6:F8"/>
    <mergeCell ref="G7:G8"/>
    <mergeCell ref="C6:C8"/>
    <mergeCell ref="J7:J8"/>
    <mergeCell ref="I7:I8"/>
    <mergeCell ref="H7:H8"/>
    <mergeCell ref="K6:L6"/>
    <mergeCell ref="P6:P8"/>
    <mergeCell ref="I6:J6"/>
    <mergeCell ref="G6:H6"/>
    <mergeCell ref="M6:N6"/>
    <mergeCell ref="A6:A8"/>
    <mergeCell ref="B4:P4"/>
    <mergeCell ref="O7:O8"/>
    <mergeCell ref="N7:N8"/>
    <mergeCell ref="M7:M8"/>
    <mergeCell ref="L7:L8"/>
    <mergeCell ref="K7:K8"/>
  </mergeCells>
  <conditionalFormatting sqref="O9:O12">
    <cfRule type="containsText" dxfId="31" priority="110" operator="containsText" text="Призер">
      <formula>NOT(ISERROR(SEARCH("Призер",O9)))</formula>
    </cfRule>
    <cfRule type="containsText" dxfId="30" priority="111" operator="containsText" text="Победитель">
      <formula>NOT(ISERROR(SEARCH("Победитель",O9)))</formula>
    </cfRule>
  </conditionalFormatting>
  <conditionalFormatting sqref="P9:P12">
    <cfRule type="containsText" dxfId="29" priority="104" operator="containsText" text="Призер">
      <formula>NOT(ISERROR(SEARCH("Призер",P9)))</formula>
    </cfRule>
    <cfRule type="containsText" dxfId="28" priority="105" operator="containsText" text="Победитель">
      <formula>NOT(ISERROR(SEARCH("Победитель",P9)))</formula>
    </cfRule>
    <cfRule type="containsText" dxfId="27" priority="106" operator="containsText" text="Призер">
      <formula>NOT(ISERROR(SEARCH("Призер",P9)))</formula>
    </cfRule>
    <cfRule type="containsText" dxfId="26" priority="107" operator="containsText" text="Победитель">
      <formula>NOT(ISERROR(SEARCH("Победитель",P9)))</formula>
    </cfRule>
    <cfRule type="containsText" dxfId="25" priority="108" operator="containsText" text="Призер">
      <formula>NOT(ISERROR(SEARCH("Призер",P9)))</formula>
    </cfRule>
    <cfRule type="containsText" dxfId="24" priority="109" operator="containsText" text="Победитель">
      <formula>NOT(ISERROR(SEARCH("Победитель",P9)))</formula>
    </cfRule>
  </conditionalFormatting>
  <conditionalFormatting sqref="O13:O1048554 O3:O4">
    <cfRule type="expression" priority="63">
      <formula>25*MAX(O:O)/(M9)</formula>
    </cfRule>
  </conditionalFormatting>
  <conditionalFormatting sqref="K7:K8">
    <cfRule type="colorScale" priority="39">
      <colorScale>
        <cfvo type="min"/>
        <cfvo type="max"/>
        <color theme="0"/>
        <color theme="5"/>
      </colorScale>
    </cfRule>
    <cfRule type="colorScale" priority="40">
      <colorScale>
        <cfvo type="min"/>
        <cfvo type="max"/>
        <color theme="0"/>
        <color theme="5"/>
      </colorScale>
    </cfRule>
    <cfRule type="colorScale" priority="41">
      <colorScale>
        <cfvo type="min"/>
        <cfvo type="max"/>
        <color theme="0"/>
        <color rgb="FFFF0000"/>
      </colorScale>
    </cfRule>
  </conditionalFormatting>
  <conditionalFormatting sqref="M7:M8">
    <cfRule type="colorScale" priority="36">
      <colorScale>
        <cfvo type="min"/>
        <cfvo type="max"/>
        <color theme="0"/>
        <color theme="5"/>
      </colorScale>
    </cfRule>
    <cfRule type="colorScale" priority="37">
      <colorScale>
        <cfvo type="min"/>
        <cfvo type="max"/>
        <color theme="0"/>
        <color theme="5"/>
      </colorScale>
    </cfRule>
    <cfRule type="colorScale" priority="38">
      <colorScale>
        <cfvo type="min"/>
        <cfvo type="max"/>
        <color theme="0"/>
        <color rgb="FFFF0000"/>
      </colorScale>
    </cfRule>
  </conditionalFormatting>
  <conditionalFormatting sqref="O7:O8">
    <cfRule type="colorScale" priority="33">
      <colorScale>
        <cfvo type="min"/>
        <cfvo type="max"/>
        <color theme="0"/>
        <color theme="5"/>
      </colorScale>
    </cfRule>
    <cfRule type="colorScale" priority="34">
      <colorScale>
        <cfvo type="min"/>
        <cfvo type="max"/>
        <color theme="0"/>
        <color theme="5"/>
      </colorScale>
    </cfRule>
    <cfRule type="colorScale" priority="35">
      <colorScale>
        <cfvo type="min"/>
        <cfvo type="max"/>
        <color theme="0"/>
        <color rgb="FFFF0000"/>
      </colorScale>
    </cfRule>
  </conditionalFormatting>
  <conditionalFormatting sqref="O4:O6 O9:O12">
    <cfRule type="expression" priority="285">
      <formula>25*MAX(O:O)/(#REF!)</formula>
    </cfRule>
  </conditionalFormatting>
  <conditionalFormatting sqref="O1:O3">
    <cfRule type="expression" priority="304">
      <formula>25*MAX(O:O)/(M9)</formula>
    </cfRule>
  </conditionalFormatting>
  <conditionalFormatting sqref="O1048569:O1048576">
    <cfRule type="expression" priority="389">
      <formula>25*MAX(O:O)/(#REF!)</formula>
    </cfRule>
  </conditionalFormatting>
  <conditionalFormatting sqref="O1048555:O1048568">
    <cfRule type="expression" priority="390">
      <formula>25*MAX(O:O)/(M1)</formula>
    </cfRule>
  </conditionalFormatting>
  <conditionalFormatting sqref="G9:G12">
    <cfRule type="colorScale" priority="391">
      <colorScale>
        <cfvo type="min"/>
        <cfvo type="max"/>
        <color theme="0"/>
        <color theme="5"/>
      </colorScale>
    </cfRule>
  </conditionalFormatting>
  <conditionalFormatting sqref="I9:I12">
    <cfRule type="colorScale" priority="392">
      <colorScale>
        <cfvo type="min"/>
        <cfvo type="max"/>
        <color theme="0"/>
        <color theme="7"/>
      </colorScale>
    </cfRule>
  </conditionalFormatting>
  <conditionalFormatting sqref="K9:K12">
    <cfRule type="colorScale" priority="393">
      <colorScale>
        <cfvo type="min"/>
        <cfvo type="max"/>
        <color theme="6"/>
        <color theme="0"/>
      </colorScale>
    </cfRule>
  </conditionalFormatting>
  <conditionalFormatting sqref="M9:M12">
    <cfRule type="colorScale" priority="394">
      <colorScale>
        <cfvo type="min"/>
        <cfvo type="max"/>
        <color rgb="FFFFC000"/>
        <color theme="0"/>
      </colorScale>
    </cfRule>
  </conditionalFormatting>
  <dataValidations xWindow="75" yWindow="192" count="11">
    <dataValidation allowBlank="1" promptTitle="ВАЖНО!" prompt="Убедитесь, что фамилия, имя и отчество введены ПОЛНОСТЬЮ!!!" sqref="B9:B12"/>
    <dataValidation type="custom" allowBlank="1" showInputMessage="1" showErrorMessage="1" errorTitle="Ввод в эту ячейку запрещен" error="Нажмите клавишу Esc или щёлкните кнопку Отмена или закройте это окно" sqref="P9:P12">
      <formula1>FALSE</formula1>
    </dataValidation>
    <dataValidation allowBlank="1" showInputMessage="1" showErrorMessage="1" errorTitle="Допустимый результат" error="Допустимый результат должен быть в секундах" sqref="K9:K12 M9:M12"/>
    <dataValidation type="custom" allowBlank="1" showInputMessage="1" errorTitle="Ввод в эту ячейку запрещён" error="Нажмите клавишу Esc или щёлкните кнопку Отмена или закройте это окно" sqref="O9:O12">
      <formula1>FALSE</formula1>
    </dataValidation>
    <dataValidation type="list" allowBlank="1" showInputMessage="1" showErrorMessage="1" sqref="E9:E12">
      <formula1>кла</formula1>
    </dataValidation>
    <dataValidation type="list" allowBlank="1" showInputMessage="1" showErrorMessage="1" sqref="D9:D12">
      <formula1>сш</formula1>
    </dataValidation>
    <dataValidation allowBlank="1" showInputMessage="1" errorTitle="Ошибка ввода!" error="Допустимое значение может быть от 0 до 25" sqref="G9:G12"/>
    <dataValidation type="list" allowBlank="1" showInputMessage="1" errorTitle="Ошибка ввода!" error="Допустимое значение может быть от 0 до 20" sqref="I9:I12">
      <formula1>г2</formula1>
    </dataValidation>
    <dataValidation type="custom" allowBlank="1" showInputMessage="1" showErrorMessage="1" errorTitle="Ввод в эту ячейку запрещён" error="Нажмите клавишу Esc или щёлкните кнопку Отмена или закройте это окно" sqref="H9:H12">
      <formula1>FALSE</formula1>
    </dataValidation>
    <dataValidation type="custom" allowBlank="1" showInputMessage="1" errorTitle="Ввод в эту ячейку запрещён" error="Нажмите клавишу Esc или щёлкните кнопку Отмена или закройте это окно" sqref="N9:N12">
      <formula1>FALSE</formula1>
    </dataValidation>
    <dataValidation type="custom" allowBlank="1" showInputMessage="1" errorTitle="Ввод в эту ячейку запрещён" error="Нажмите клавишу Esc или щёлкните кнопку Отмена или закройте это окно" sqref="J9:J12 L9:L12">
      <formula1>FALSE</formula1>
    </dataValidation>
  </dataValidations>
  <pageMargins left="0.59055118110236227" right="0.19685039370078741" top="0.41592261904761907" bottom="0.19685039370078741" header="0" footer="0"/>
  <pageSetup paperSize="9" scale="71" orientation="landscape" r:id="rId1"/>
  <headerFooter>
    <oddHeader xml:space="preserve">&amp;CУправление образования администрации города Хабаровска
Муниципальное автономноее учреждение "Центр развития образования"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R19"/>
  <sheetViews>
    <sheetView zoomScale="80" zoomScaleNormal="80" zoomScaleSheetLayoutView="90" zoomScalePageLayoutView="6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13" sqref="A13:H19"/>
    </sheetView>
  </sheetViews>
  <sheetFormatPr defaultRowHeight="15" x14ac:dyDescent="0.25"/>
  <cols>
    <col min="1" max="1" width="5" style="18" customWidth="1"/>
    <col min="2" max="2" width="22.28515625" style="18" customWidth="1"/>
    <col min="3" max="3" width="23" style="18" customWidth="1"/>
    <col min="4" max="4" width="24" style="18" customWidth="1"/>
    <col min="5" max="5" width="6.5703125" style="18" customWidth="1"/>
    <col min="6" max="6" width="13.85546875" style="18" customWidth="1"/>
    <col min="7" max="7" width="9.140625" style="24" customWidth="1"/>
    <col min="8" max="8" width="9.140625" style="25" customWidth="1"/>
    <col min="9" max="9" width="9.140625" style="24" customWidth="1"/>
    <col min="10" max="10" width="9.28515625" style="25" bestFit="1" customWidth="1"/>
    <col min="11" max="11" width="9.28515625" style="24" customWidth="1"/>
    <col min="12" max="12" width="9.28515625" style="25" customWidth="1"/>
    <col min="13" max="13" width="9.140625" style="24"/>
    <col min="14" max="14" width="9.7109375" style="25" bestFit="1" customWidth="1"/>
    <col min="15" max="15" width="9.140625" style="24"/>
    <col min="16" max="17" width="9.7109375" style="25" customWidth="1"/>
    <col min="18" max="18" width="13.140625" style="18" customWidth="1"/>
    <col min="19" max="25" width="9.140625" style="18"/>
    <col min="26" max="26" width="9.140625" style="18" customWidth="1"/>
    <col min="27" max="16384" width="9.140625" style="18"/>
  </cols>
  <sheetData>
    <row r="1" spans="1:18" x14ac:dyDescent="0.25">
      <c r="A1" s="15"/>
      <c r="B1" s="15"/>
      <c r="C1" s="15"/>
      <c r="D1" s="15"/>
      <c r="E1" s="15"/>
      <c r="F1" s="15"/>
      <c r="G1" s="16"/>
      <c r="H1" s="17"/>
      <c r="I1" s="16"/>
      <c r="J1" s="17"/>
      <c r="K1" s="16"/>
      <c r="L1" s="17"/>
      <c r="M1" s="16"/>
      <c r="N1" s="17"/>
      <c r="O1" s="16"/>
      <c r="P1" s="17"/>
      <c r="Q1" s="17"/>
      <c r="R1" s="15"/>
    </row>
    <row r="2" spans="1:18" x14ac:dyDescent="0.25">
      <c r="A2" s="15"/>
      <c r="B2" s="64" t="s">
        <v>113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4" spans="1:18" x14ac:dyDescent="0.25">
      <c r="B4" s="65" t="s">
        <v>86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</row>
    <row r="5" spans="1:18" x14ac:dyDescent="0.25">
      <c r="A5" s="15"/>
      <c r="B5" s="19"/>
      <c r="C5" s="19"/>
      <c r="D5" s="19"/>
      <c r="E5" s="19"/>
      <c r="F5" s="19"/>
      <c r="G5" s="20"/>
      <c r="H5" s="21"/>
      <c r="I5" s="20"/>
      <c r="J5" s="21"/>
      <c r="K5" s="20"/>
      <c r="L5" s="21"/>
      <c r="M5" s="20"/>
      <c r="N5" s="21"/>
      <c r="O5" s="20"/>
      <c r="P5" s="21"/>
      <c r="Q5" s="21"/>
      <c r="R5" s="19"/>
    </row>
    <row r="6" spans="1:18" ht="15" customHeight="1" x14ac:dyDescent="0.25">
      <c r="A6" s="66" t="s">
        <v>0</v>
      </c>
      <c r="B6" s="69" t="s">
        <v>1</v>
      </c>
      <c r="C6" s="69" t="s">
        <v>42</v>
      </c>
      <c r="D6" s="69" t="s">
        <v>2</v>
      </c>
      <c r="E6" s="69" t="s">
        <v>49</v>
      </c>
      <c r="F6" s="69" t="s">
        <v>43</v>
      </c>
      <c r="G6" s="69" t="s">
        <v>3</v>
      </c>
      <c r="H6" s="69"/>
      <c r="I6" s="69" t="s">
        <v>4</v>
      </c>
      <c r="J6" s="69"/>
      <c r="K6" s="70" t="s">
        <v>89</v>
      </c>
      <c r="L6" s="71"/>
      <c r="M6" s="69" t="s">
        <v>5</v>
      </c>
      <c r="N6" s="69"/>
      <c r="O6" s="69" t="s">
        <v>6</v>
      </c>
      <c r="P6" s="69"/>
      <c r="Q6" s="32" t="s">
        <v>7</v>
      </c>
      <c r="R6" s="69" t="s">
        <v>8</v>
      </c>
    </row>
    <row r="7" spans="1:18" x14ac:dyDescent="0.25">
      <c r="A7" s="67"/>
      <c r="B7" s="69"/>
      <c r="C7" s="69"/>
      <c r="D7" s="69"/>
      <c r="E7" s="69"/>
      <c r="F7" s="69"/>
      <c r="G7" s="72" t="s">
        <v>9</v>
      </c>
      <c r="H7" s="73" t="s">
        <v>10</v>
      </c>
      <c r="I7" s="72" t="s">
        <v>9</v>
      </c>
      <c r="J7" s="73" t="s">
        <v>10</v>
      </c>
      <c r="K7" s="72" t="s">
        <v>11</v>
      </c>
      <c r="L7" s="73" t="s">
        <v>10</v>
      </c>
      <c r="M7" s="72" t="s">
        <v>11</v>
      </c>
      <c r="N7" s="73" t="s">
        <v>10</v>
      </c>
      <c r="O7" s="72" t="s">
        <v>11</v>
      </c>
      <c r="P7" s="73" t="s">
        <v>10</v>
      </c>
      <c r="Q7" s="73" t="s">
        <v>10</v>
      </c>
      <c r="R7" s="69"/>
    </row>
    <row r="8" spans="1:18" x14ac:dyDescent="0.25">
      <c r="A8" s="68"/>
      <c r="B8" s="69"/>
      <c r="C8" s="69"/>
      <c r="D8" s="69"/>
      <c r="E8" s="69"/>
      <c r="F8" s="69"/>
      <c r="G8" s="72"/>
      <c r="H8" s="73"/>
      <c r="I8" s="72"/>
      <c r="J8" s="73"/>
      <c r="K8" s="72"/>
      <c r="L8" s="73"/>
      <c r="M8" s="72"/>
      <c r="N8" s="73"/>
      <c r="O8" s="72"/>
      <c r="P8" s="73"/>
      <c r="Q8" s="73"/>
      <c r="R8" s="69"/>
    </row>
    <row r="9" spans="1:18" ht="30" x14ac:dyDescent="0.25">
      <c r="A9" s="47" t="s">
        <v>90</v>
      </c>
      <c r="B9" s="47" t="s">
        <v>110</v>
      </c>
      <c r="C9" s="47" t="s">
        <v>92</v>
      </c>
      <c r="D9" s="31" t="s">
        <v>36</v>
      </c>
      <c r="E9" s="31">
        <v>7</v>
      </c>
      <c r="F9" s="22">
        <v>38709</v>
      </c>
      <c r="G9" s="26">
        <v>21</v>
      </c>
      <c r="H9" s="23">
        <f>30*(G9)/45</f>
        <v>14</v>
      </c>
      <c r="I9" s="26">
        <v>5</v>
      </c>
      <c r="J9" s="32">
        <f>20*I9/10</f>
        <v>10</v>
      </c>
      <c r="K9" s="26">
        <v>132</v>
      </c>
      <c r="L9" s="32">
        <f>15*MIN(K:K)/(K9)</f>
        <v>11.25</v>
      </c>
      <c r="M9" s="26">
        <v>102</v>
      </c>
      <c r="N9" s="32">
        <f>15*MIN(M:M)/(M9)</f>
        <v>8.5294117647058822</v>
      </c>
      <c r="O9" s="26">
        <v>205</v>
      </c>
      <c r="P9" s="32">
        <f>20*MIN(O:O)/(O9)</f>
        <v>15.707317073170731</v>
      </c>
      <c r="Q9" s="14">
        <f>SUM(P9,N9,L9,J9,H9)</f>
        <v>59.486728837876612</v>
      </c>
      <c r="R9" s="27" t="str">
        <f>IF((RANK(Q9,$Q$9:$Q$72)+COUNTIF($Q$9:Q9,Q9)-1)&gt;5,"Участник",CHOOSE(MATCH(Q9,{0,50.005,70,1000},{1,2,3,3}),"Участник","Призер",IF(Q9&gt;=MAX(Q:Q),"Победитель","Призер")))</f>
        <v>Призер</v>
      </c>
    </row>
    <row r="10" spans="1:18" ht="30" x14ac:dyDescent="0.25">
      <c r="A10" s="47" t="s">
        <v>108</v>
      </c>
      <c r="B10" s="47" t="s">
        <v>111</v>
      </c>
      <c r="C10" s="47" t="s">
        <v>92</v>
      </c>
      <c r="D10" s="37" t="s">
        <v>36</v>
      </c>
      <c r="E10" s="37">
        <v>7</v>
      </c>
      <c r="F10" s="22">
        <v>39031</v>
      </c>
      <c r="G10" s="26">
        <v>21.5</v>
      </c>
      <c r="H10" s="23">
        <f t="shared" ref="H10:H11" si="0">30*(G10)/45</f>
        <v>14.333333333333334</v>
      </c>
      <c r="I10" s="26">
        <v>3.7</v>
      </c>
      <c r="J10" s="36">
        <f t="shared" ref="J10:J11" si="1">20*I10/10</f>
        <v>7.4</v>
      </c>
      <c r="K10" s="26">
        <v>110</v>
      </c>
      <c r="L10" s="36">
        <f t="shared" ref="L10:L11" si="2">15*MIN(K:K)/(K10)</f>
        <v>13.5</v>
      </c>
      <c r="M10" s="26">
        <v>85</v>
      </c>
      <c r="N10" s="36">
        <f t="shared" ref="N10:N11" si="3">15*MIN(M:M)/(M10)</f>
        <v>10.235294117647058</v>
      </c>
      <c r="O10" s="26">
        <v>204</v>
      </c>
      <c r="P10" s="36">
        <f t="shared" ref="P10:P11" si="4">20*MIN(O:O)/(O10)</f>
        <v>15.784313725490197</v>
      </c>
      <c r="Q10" s="14">
        <f t="shared" ref="Q10:Q11" si="5">SUM(P10,N10,L10,J10,H10)</f>
        <v>61.252941176470586</v>
      </c>
      <c r="R10" s="27" t="str">
        <f>IF((RANK(Q10,$Q$9:$Q$72)+COUNTIF($Q$9:Q10,Q10)-1)&gt;5,"Участник",CHOOSE(MATCH(Q10,{0,50.005,70,1000},{1,2,3,3}),"Участник","Призер",IF(Q10&gt;=MAX(Q:Q),"Победитель","Призер")))</f>
        <v>Призер</v>
      </c>
    </row>
    <row r="11" spans="1:18" ht="30" x14ac:dyDescent="0.25">
      <c r="A11" s="47" t="s">
        <v>109</v>
      </c>
      <c r="B11" s="47" t="s">
        <v>112</v>
      </c>
      <c r="C11" s="47" t="s">
        <v>95</v>
      </c>
      <c r="D11" s="37" t="s">
        <v>36</v>
      </c>
      <c r="E11" s="37">
        <v>7</v>
      </c>
      <c r="F11" s="22">
        <v>38741</v>
      </c>
      <c r="G11" s="26">
        <v>37</v>
      </c>
      <c r="H11" s="23">
        <f t="shared" si="0"/>
        <v>24.666666666666668</v>
      </c>
      <c r="I11" s="26">
        <v>8</v>
      </c>
      <c r="J11" s="36">
        <f t="shared" si="1"/>
        <v>16</v>
      </c>
      <c r="K11" s="26">
        <v>99</v>
      </c>
      <c r="L11" s="36">
        <f t="shared" si="2"/>
        <v>15</v>
      </c>
      <c r="M11" s="26">
        <v>58</v>
      </c>
      <c r="N11" s="36">
        <f t="shared" si="3"/>
        <v>15</v>
      </c>
      <c r="O11" s="26">
        <v>161</v>
      </c>
      <c r="P11" s="36">
        <f t="shared" si="4"/>
        <v>20</v>
      </c>
      <c r="Q11" s="14">
        <f t="shared" si="5"/>
        <v>90.666666666666671</v>
      </c>
      <c r="R11" s="27" t="str">
        <f>IF((RANK(Q11,$Q$9:$Q$72)+COUNTIF($Q$9:Q11,Q11)-1)&gt;5,"Участник",CHOOSE(MATCH(Q11,{0,50.005,70,1000},{1,2,3,3}),"Участник","Призер",IF(Q11&gt;=MAX(Q:Q),"Победитель","Призер")))</f>
        <v>Победитель</v>
      </c>
    </row>
    <row r="13" spans="1:18" ht="15.75" x14ac:dyDescent="0.25">
      <c r="A13" s="74" t="s">
        <v>128</v>
      </c>
      <c r="B13" s="74"/>
      <c r="C13" s="74"/>
      <c r="D13" s="74"/>
      <c r="E13" s="74"/>
      <c r="F13" s="74"/>
      <c r="G13" s="74"/>
      <c r="H13" s="74"/>
    </row>
    <row r="14" spans="1:18" ht="15.75" x14ac:dyDescent="0.25">
      <c r="A14" s="75"/>
      <c r="B14" s="75"/>
      <c r="C14" s="75"/>
      <c r="D14" s="75"/>
      <c r="E14" s="75"/>
      <c r="F14" s="75"/>
      <c r="G14" s="75"/>
      <c r="H14" s="75"/>
    </row>
    <row r="15" spans="1:18" ht="15.75" x14ac:dyDescent="0.25">
      <c r="A15" s="76" t="s">
        <v>129</v>
      </c>
      <c r="B15" s="77"/>
      <c r="C15" s="77"/>
      <c r="D15" s="77"/>
      <c r="E15" s="78"/>
      <c r="F15" s="78"/>
      <c r="G15" s="78"/>
      <c r="H15" s="78"/>
    </row>
    <row r="16" spans="1:18" ht="15.75" x14ac:dyDescent="0.25">
      <c r="A16" s="76" t="s">
        <v>130</v>
      </c>
      <c r="B16" s="77"/>
      <c r="C16" s="77"/>
      <c r="D16" s="77"/>
      <c r="E16" s="78"/>
      <c r="F16" s="78"/>
      <c r="G16" s="78"/>
      <c r="H16" s="78"/>
    </row>
    <row r="17" spans="1:8" ht="15.75" x14ac:dyDescent="0.25">
      <c r="A17" s="78"/>
      <c r="B17" s="78"/>
      <c r="C17" s="78"/>
      <c r="D17" s="78"/>
      <c r="E17" s="78"/>
      <c r="F17" s="78"/>
      <c r="G17" s="78"/>
      <c r="H17" s="78"/>
    </row>
    <row r="18" spans="1:8" ht="15.75" x14ac:dyDescent="0.25">
      <c r="A18" s="78"/>
      <c r="B18" s="78"/>
      <c r="C18" s="79" t="s">
        <v>131</v>
      </c>
      <c r="D18" s="80"/>
      <c r="E18" s="80"/>
      <c r="F18" s="80"/>
      <c r="G18" s="80"/>
      <c r="H18" s="80"/>
    </row>
    <row r="19" spans="1:8" ht="15.75" x14ac:dyDescent="0.25">
      <c r="A19" s="78"/>
      <c r="B19" s="78"/>
      <c r="C19" s="78"/>
      <c r="D19" s="78"/>
      <c r="E19" s="78"/>
      <c r="F19" s="78"/>
      <c r="G19" s="78"/>
      <c r="H19" s="78"/>
    </row>
  </sheetData>
  <sheetProtection formatCells="0" formatColumns="0" formatRows="0" insertColumns="0" insertRows="0" insertHyperlinks="0" deleteColumns="0" deleteRows="0" sort="0" autoFilter="0" pivotTables="0"/>
  <mergeCells count="27">
    <mergeCell ref="A13:H13"/>
    <mergeCell ref="C18:H18"/>
    <mergeCell ref="N7:N8"/>
    <mergeCell ref="O7:O8"/>
    <mergeCell ref="P7:P8"/>
    <mergeCell ref="Q7:Q8"/>
    <mergeCell ref="I7:I8"/>
    <mergeCell ref="J7:J8"/>
    <mergeCell ref="K7:K8"/>
    <mergeCell ref="L7:L8"/>
    <mergeCell ref="M7:M8"/>
    <mergeCell ref="B2:R2"/>
    <mergeCell ref="B4:R4"/>
    <mergeCell ref="A6:A8"/>
    <mergeCell ref="B6:B8"/>
    <mergeCell ref="C6:C8"/>
    <mergeCell ref="D6:D8"/>
    <mergeCell ref="E6:E8"/>
    <mergeCell ref="F6:F8"/>
    <mergeCell ref="G6:H6"/>
    <mergeCell ref="I6:J6"/>
    <mergeCell ref="K6:L6"/>
    <mergeCell ref="M6:N6"/>
    <mergeCell ref="O6:P6"/>
    <mergeCell ref="R6:R8"/>
    <mergeCell ref="G7:G8"/>
    <mergeCell ref="H7:H8"/>
  </mergeCells>
  <conditionalFormatting sqref="Q9:Q11">
    <cfRule type="containsText" dxfId="23" priority="30" operator="containsText" text="Призер">
      <formula>NOT(ISERROR(SEARCH("Призер",Q9)))</formula>
    </cfRule>
    <cfRule type="containsText" dxfId="22" priority="31" operator="containsText" text="Победитель">
      <formula>NOT(ISERROR(SEARCH("Победитель",Q9)))</formula>
    </cfRule>
  </conditionalFormatting>
  <conditionalFormatting sqref="R9:R11">
    <cfRule type="containsText" dxfId="21" priority="24" operator="containsText" text="Призер">
      <formula>NOT(ISERROR(SEARCH("Призер",R9)))</formula>
    </cfRule>
    <cfRule type="containsText" dxfId="20" priority="25" operator="containsText" text="Победитель">
      <formula>NOT(ISERROR(SEARCH("Победитель",R9)))</formula>
    </cfRule>
    <cfRule type="containsText" dxfId="19" priority="26" operator="containsText" text="Призер">
      <formula>NOT(ISERROR(SEARCH("Призер",R9)))</formula>
    </cfRule>
    <cfRule type="containsText" dxfId="18" priority="27" operator="containsText" text="Победитель">
      <formula>NOT(ISERROR(SEARCH("Победитель",R9)))</formula>
    </cfRule>
    <cfRule type="containsText" dxfId="17" priority="28" operator="containsText" text="Призер">
      <formula>NOT(ISERROR(SEARCH("Призер",R9)))</formula>
    </cfRule>
    <cfRule type="containsText" dxfId="16" priority="29" operator="containsText" text="Победитель">
      <formula>NOT(ISERROR(SEARCH("Победитель",R9)))</formula>
    </cfRule>
  </conditionalFormatting>
  <conditionalFormatting sqref="Q12:Q1048554 Q3:Q4">
    <cfRule type="expression" priority="23">
      <formula>25*MAX(Q:Q)/(O9)</formula>
    </cfRule>
  </conditionalFormatting>
  <conditionalFormatting sqref="M7:M8">
    <cfRule type="colorScale" priority="20">
      <colorScale>
        <cfvo type="min"/>
        <cfvo type="max"/>
        <color theme="0"/>
        <color theme="5"/>
      </colorScale>
    </cfRule>
    <cfRule type="colorScale" priority="21">
      <colorScale>
        <cfvo type="min"/>
        <cfvo type="max"/>
        <color theme="0"/>
        <color theme="5"/>
      </colorScale>
    </cfRule>
    <cfRule type="colorScale" priority="22">
      <colorScale>
        <cfvo type="min"/>
        <cfvo type="max"/>
        <color theme="0"/>
        <color rgb="FFFF0000"/>
      </colorScale>
    </cfRule>
  </conditionalFormatting>
  <conditionalFormatting sqref="O7:O8">
    <cfRule type="colorScale" priority="17">
      <colorScale>
        <cfvo type="min"/>
        <cfvo type="max"/>
        <color theme="0"/>
        <color theme="5"/>
      </colorScale>
    </cfRule>
    <cfRule type="colorScale" priority="18">
      <colorScale>
        <cfvo type="min"/>
        <cfvo type="max"/>
        <color theme="0"/>
        <color theme="5"/>
      </colorScale>
    </cfRule>
    <cfRule type="colorScale" priority="19">
      <colorScale>
        <cfvo type="min"/>
        <cfvo type="max"/>
        <color theme="0"/>
        <color rgb="FFFF0000"/>
      </colorScale>
    </cfRule>
  </conditionalFormatting>
  <conditionalFormatting sqref="Q7:Q8">
    <cfRule type="colorScale" priority="14">
      <colorScale>
        <cfvo type="min"/>
        <cfvo type="max"/>
        <color theme="0"/>
        <color theme="5"/>
      </colorScale>
    </cfRule>
    <cfRule type="colorScale" priority="15">
      <colorScale>
        <cfvo type="min"/>
        <cfvo type="max"/>
        <color theme="0"/>
        <color theme="5"/>
      </colorScale>
    </cfRule>
    <cfRule type="colorScale" priority="16">
      <colorScale>
        <cfvo type="min"/>
        <cfvo type="max"/>
        <color theme="0"/>
        <color rgb="FFFF0000"/>
      </colorScale>
    </cfRule>
  </conditionalFormatting>
  <conditionalFormatting sqref="Q4:Q6 Q9:Q11">
    <cfRule type="expression" priority="13">
      <formula>25*MAX(Q:Q)/(#REF!)</formula>
    </cfRule>
  </conditionalFormatting>
  <conditionalFormatting sqref="Q1:Q3">
    <cfRule type="expression" priority="12">
      <formula>25*MAX(Q:Q)/(O9)</formula>
    </cfRule>
  </conditionalFormatting>
  <conditionalFormatting sqref="Q1048575:Q1048576">
    <cfRule type="expression" priority="11">
      <formula>25*MAX(Q:Q)/(O15)</formula>
    </cfRule>
  </conditionalFormatting>
  <conditionalFormatting sqref="K7:K8">
    <cfRule type="colorScale" priority="8">
      <colorScale>
        <cfvo type="min"/>
        <cfvo type="max"/>
        <color theme="0"/>
        <color theme="5"/>
      </colorScale>
    </cfRule>
    <cfRule type="colorScale" priority="9">
      <colorScale>
        <cfvo type="min"/>
        <cfvo type="max"/>
        <color theme="0"/>
        <color theme="5"/>
      </colorScale>
    </cfRule>
    <cfRule type="colorScale" priority="10">
      <colorScale>
        <cfvo type="min"/>
        <cfvo type="max"/>
        <color theme="0"/>
        <color rgb="FFFF0000"/>
      </colorScale>
    </cfRule>
  </conditionalFormatting>
  <conditionalFormatting sqref="K1:K1048576">
    <cfRule type="colorScale" priority="7">
      <colorScale>
        <cfvo type="min"/>
        <cfvo type="max"/>
        <color theme="8"/>
        <color theme="0"/>
      </colorScale>
    </cfRule>
  </conditionalFormatting>
  <conditionalFormatting sqref="Q1048569:Q1048574">
    <cfRule type="expression" priority="6">
      <formula>25*MAX(Q:Q)/(#REF!)</formula>
    </cfRule>
  </conditionalFormatting>
  <conditionalFormatting sqref="Q1048555:Q1048568">
    <cfRule type="expression" priority="5">
      <formula>25*MAX(Q:Q)/(O1)</formula>
    </cfRule>
  </conditionalFormatting>
  <conditionalFormatting sqref="G9:G11">
    <cfRule type="colorScale" priority="4">
      <colorScale>
        <cfvo type="min"/>
        <cfvo type="max"/>
        <color theme="0"/>
        <color theme="5"/>
      </colorScale>
    </cfRule>
  </conditionalFormatting>
  <conditionalFormatting sqref="I9:I11">
    <cfRule type="colorScale" priority="3">
      <colorScale>
        <cfvo type="min"/>
        <cfvo type="max"/>
        <color theme="0"/>
        <color theme="7"/>
      </colorScale>
    </cfRule>
  </conditionalFormatting>
  <conditionalFormatting sqref="M9:M11">
    <cfRule type="colorScale" priority="2">
      <colorScale>
        <cfvo type="min"/>
        <cfvo type="max"/>
        <color theme="6"/>
        <color theme="0"/>
      </colorScale>
    </cfRule>
  </conditionalFormatting>
  <conditionalFormatting sqref="O9:O11">
    <cfRule type="colorScale" priority="1">
      <colorScale>
        <cfvo type="min"/>
        <cfvo type="max"/>
        <color rgb="FFFFC000"/>
        <color theme="0"/>
      </colorScale>
    </cfRule>
  </conditionalFormatting>
  <dataValidations count="10">
    <dataValidation type="list" allowBlank="1" showInputMessage="1" errorTitle="Ошибка ввода!" error="Допустимое значение может быть от 0 до 20" sqref="I9:I11">
      <formula1>г2</formula1>
    </dataValidation>
    <dataValidation allowBlank="1" showInputMessage="1" errorTitle="Ошибка ввода!" error="Допустимое значение может быть от 0 до 25" sqref="G9:G11"/>
    <dataValidation type="list" allowBlank="1" showInputMessage="1" showErrorMessage="1" sqref="D9:D11">
      <formula1>сш</formula1>
    </dataValidation>
    <dataValidation type="list" allowBlank="1" showInputMessage="1" showErrorMessage="1" sqref="E9:E11">
      <formula1>кла</formula1>
    </dataValidation>
    <dataValidation type="custom" allowBlank="1" showInputMessage="1" errorTitle="Ввод в эту ячейку запрещён" error="Нажмите клавишу Esc или щёлкните кнопку Отмена или закройте это окно" sqref="K9:K11">
      <formula1>FALSE</formula1>
    </dataValidation>
    <dataValidation allowBlank="1" showInputMessage="1" showErrorMessage="1" errorTitle="Допустимый результат" error="Допустимый результат должен быть в секундах" sqref="M9:M11 O9:O11"/>
    <dataValidation type="custom" allowBlank="1" showInputMessage="1" showErrorMessage="1" errorTitle="Ввод в эту ячейку запрещен" error="Нажмите клавишу Esc или щёлкните кнопку Отмена или закройте это окно" sqref="R1:R1048576">
      <formula1>FALSE</formula1>
    </dataValidation>
    <dataValidation allowBlank="1" promptTitle="ВАЖНО!" prompt="Убедитесь, что фамилия, имя и отчество введены ПОЛНОСТЬЮ!!!" sqref="B9:B11"/>
    <dataValidation type="custom" allowBlank="1" showInputMessage="1" showErrorMessage="1" errorTitle="Ввод в эту ячейку запрещён" error="Нажмите клавишу Esc или щёлкните кнопку Отмена или закройте это окно" sqref="P12:P1048576 P1:P8 N1:N1048576 H1:H1048576 L1:L1048576 Q1:Q1048576 J1:J1048576">
      <formula1>FALSE</formula1>
    </dataValidation>
    <dataValidation type="custom" allowBlank="1" showInputMessage="1" showErrorMessage="1" errorTitle="Ввод в эту ячейку запрещён" error="Нажмите клавишу Esc или щёлкните кнопку Отмена или закройте это окно" sqref="P9:P11">
      <formula1>FALSE</formula1>
    </dataValidation>
  </dataValidations>
  <pageMargins left="0.59055118110236227" right="0.19685039370078741" top="0.41592261904761907" bottom="0.19685039370078741" header="0" footer="0"/>
  <pageSetup paperSize="9" scale="65" orientation="landscape" r:id="rId1"/>
  <headerFooter>
    <oddHeader xml:space="preserve">&amp;CУправление образования администрации города Хабаровска
Муниципальное автономноее учреждение "Центр развития образования"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R24"/>
  <sheetViews>
    <sheetView zoomScale="80" zoomScaleNormal="80" zoomScaleSheetLayoutView="90" zoomScalePageLayoutView="6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J33" sqref="J33"/>
    </sheetView>
  </sheetViews>
  <sheetFormatPr defaultRowHeight="15" x14ac:dyDescent="0.25"/>
  <cols>
    <col min="1" max="1" width="5" style="18" customWidth="1"/>
    <col min="2" max="2" width="22.28515625" style="18" customWidth="1"/>
    <col min="3" max="3" width="23" style="18" customWidth="1"/>
    <col min="4" max="4" width="24" style="18" customWidth="1"/>
    <col min="5" max="5" width="6.5703125" style="18" customWidth="1"/>
    <col min="6" max="6" width="13.85546875" style="18" customWidth="1"/>
    <col min="7" max="7" width="9.140625" style="24" customWidth="1"/>
    <col min="8" max="8" width="9.140625" style="25" customWidth="1"/>
    <col min="9" max="9" width="9.140625" style="24" customWidth="1"/>
    <col min="10" max="10" width="9.28515625" style="25" bestFit="1" customWidth="1"/>
    <col min="11" max="11" width="9.28515625" style="24" customWidth="1"/>
    <col min="12" max="12" width="9.28515625" style="25" customWidth="1"/>
    <col min="13" max="13" width="9.140625" style="24"/>
    <col min="14" max="14" width="9.7109375" style="25" bestFit="1" customWidth="1"/>
    <col min="15" max="15" width="9.140625" style="24"/>
    <col min="16" max="17" width="9.7109375" style="25" customWidth="1"/>
    <col min="18" max="18" width="13.140625" style="18" customWidth="1"/>
    <col min="19" max="25" width="9.140625" style="18"/>
    <col min="26" max="26" width="9.140625" style="18" customWidth="1"/>
    <col min="27" max="16384" width="9.140625" style="18"/>
  </cols>
  <sheetData>
    <row r="1" spans="1:18" x14ac:dyDescent="0.25">
      <c r="A1" s="15"/>
      <c r="B1" s="15"/>
      <c r="C1" s="15"/>
      <c r="D1" s="15"/>
      <c r="E1" s="15"/>
      <c r="F1" s="15"/>
      <c r="G1" s="16"/>
      <c r="H1" s="17"/>
      <c r="I1" s="16"/>
      <c r="J1" s="17"/>
      <c r="K1" s="16"/>
      <c r="L1" s="17"/>
      <c r="M1" s="16"/>
      <c r="N1" s="17"/>
      <c r="O1" s="16"/>
      <c r="P1" s="17"/>
      <c r="Q1" s="17"/>
      <c r="R1" s="15"/>
    </row>
    <row r="2" spans="1:18" x14ac:dyDescent="0.25">
      <c r="A2" s="15"/>
      <c r="B2" s="64" t="s">
        <v>113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4" spans="1:18" x14ac:dyDescent="0.25">
      <c r="B4" s="65" t="s">
        <v>87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</row>
    <row r="5" spans="1:18" x14ac:dyDescent="0.25">
      <c r="A5" s="15"/>
      <c r="B5" s="19"/>
      <c r="C5" s="19"/>
      <c r="D5" s="19"/>
      <c r="E5" s="19"/>
      <c r="F5" s="19"/>
      <c r="G5" s="20"/>
      <c r="H5" s="21"/>
      <c r="I5" s="20"/>
      <c r="J5" s="21"/>
      <c r="K5" s="20"/>
      <c r="L5" s="21"/>
      <c r="M5" s="20"/>
      <c r="N5" s="21"/>
      <c r="O5" s="20"/>
      <c r="P5" s="21"/>
      <c r="Q5" s="21"/>
      <c r="R5" s="19"/>
    </row>
    <row r="6" spans="1:18" ht="15" customHeight="1" x14ac:dyDescent="0.25">
      <c r="A6" s="66" t="s">
        <v>0</v>
      </c>
      <c r="B6" s="69" t="s">
        <v>1</v>
      </c>
      <c r="C6" s="69" t="s">
        <v>42</v>
      </c>
      <c r="D6" s="69" t="s">
        <v>2</v>
      </c>
      <c r="E6" s="69" t="s">
        <v>49</v>
      </c>
      <c r="F6" s="69" t="s">
        <v>43</v>
      </c>
      <c r="G6" s="69" t="s">
        <v>3</v>
      </c>
      <c r="H6" s="69"/>
      <c r="I6" s="69" t="s">
        <v>4</v>
      </c>
      <c r="J6" s="69"/>
      <c r="K6" s="70" t="s">
        <v>89</v>
      </c>
      <c r="L6" s="71"/>
      <c r="M6" s="69" t="s">
        <v>5</v>
      </c>
      <c r="N6" s="69"/>
      <c r="O6" s="69" t="s">
        <v>6</v>
      </c>
      <c r="P6" s="69"/>
      <c r="Q6" s="32" t="s">
        <v>7</v>
      </c>
      <c r="R6" s="69" t="s">
        <v>8</v>
      </c>
    </row>
    <row r="7" spans="1:18" x14ac:dyDescent="0.25">
      <c r="A7" s="67"/>
      <c r="B7" s="69"/>
      <c r="C7" s="69"/>
      <c r="D7" s="69"/>
      <c r="E7" s="69"/>
      <c r="F7" s="69"/>
      <c r="G7" s="72" t="s">
        <v>9</v>
      </c>
      <c r="H7" s="73" t="s">
        <v>10</v>
      </c>
      <c r="I7" s="72" t="s">
        <v>9</v>
      </c>
      <c r="J7" s="73" t="s">
        <v>10</v>
      </c>
      <c r="K7" s="72" t="s">
        <v>11</v>
      </c>
      <c r="L7" s="73" t="s">
        <v>10</v>
      </c>
      <c r="M7" s="72" t="s">
        <v>11</v>
      </c>
      <c r="N7" s="73" t="s">
        <v>10</v>
      </c>
      <c r="O7" s="72" t="s">
        <v>11</v>
      </c>
      <c r="P7" s="73" t="s">
        <v>10</v>
      </c>
      <c r="Q7" s="73" t="s">
        <v>10</v>
      </c>
      <c r="R7" s="69"/>
    </row>
    <row r="8" spans="1:18" x14ac:dyDescent="0.25">
      <c r="A8" s="68"/>
      <c r="B8" s="69"/>
      <c r="C8" s="69"/>
      <c r="D8" s="69"/>
      <c r="E8" s="69"/>
      <c r="F8" s="69"/>
      <c r="G8" s="72"/>
      <c r="H8" s="73"/>
      <c r="I8" s="72"/>
      <c r="J8" s="73"/>
      <c r="K8" s="72"/>
      <c r="L8" s="73"/>
      <c r="M8" s="72"/>
      <c r="N8" s="73"/>
      <c r="O8" s="72"/>
      <c r="P8" s="73"/>
      <c r="Q8" s="73"/>
      <c r="R8" s="69"/>
    </row>
    <row r="9" spans="1:18" ht="30" x14ac:dyDescent="0.25">
      <c r="A9" s="37">
        <v>1</v>
      </c>
      <c r="B9" s="47" t="s">
        <v>106</v>
      </c>
      <c r="C9" s="47" t="s">
        <v>95</v>
      </c>
      <c r="D9" s="37" t="s">
        <v>36</v>
      </c>
      <c r="E9" s="37">
        <v>8</v>
      </c>
      <c r="F9" s="22">
        <v>38691</v>
      </c>
      <c r="G9" s="26">
        <v>23.5</v>
      </c>
      <c r="H9" s="23">
        <f>30*(G9)/45</f>
        <v>15.666666666666666</v>
      </c>
      <c r="I9" s="26">
        <v>1.6</v>
      </c>
      <c r="J9" s="32">
        <f>25*I9/10</f>
        <v>4</v>
      </c>
      <c r="K9" s="26">
        <v>127</v>
      </c>
      <c r="L9" s="32">
        <f t="shared" ref="L9:L16" si="0">15*MIN(K:K)/(K9)</f>
        <v>9.8031496062992129</v>
      </c>
      <c r="M9" s="26">
        <v>79</v>
      </c>
      <c r="N9" s="32">
        <f t="shared" ref="N9:N16" si="1">15*MIN(M:M)/(M9)</f>
        <v>9.113924050632912</v>
      </c>
      <c r="O9" s="26">
        <v>256</v>
      </c>
      <c r="P9" s="32">
        <f t="shared" ref="P9:P16" si="2">20*MIN(O:O)/(O9)</f>
        <v>18.515625</v>
      </c>
      <c r="Q9" s="14">
        <f>SUM(P9,N9,L9,J9,H9)</f>
        <v>57.099365323598789</v>
      </c>
      <c r="R9" s="27" t="str">
        <f>IF((RANK(Q9,$Q$9:$Q$61)+COUNTIF($Q$9:Q9,Q9)-1)&gt;5,"Участник",CHOOSE(MATCH(Q9,{0,50.005,70,1000},{1,2,3,3}),"Участник","Призер",IF(Q9&gt;=MAX(Q:Q),"Победитель","Призер")))</f>
        <v>Участник</v>
      </c>
    </row>
    <row r="10" spans="1:18" ht="30" x14ac:dyDescent="0.25">
      <c r="A10" s="37">
        <v>2</v>
      </c>
      <c r="B10" s="47" t="s">
        <v>107</v>
      </c>
      <c r="C10" s="47" t="s">
        <v>92</v>
      </c>
      <c r="D10" s="37" t="s">
        <v>36</v>
      </c>
      <c r="E10" s="37">
        <v>8</v>
      </c>
      <c r="F10" s="22">
        <v>38241</v>
      </c>
      <c r="G10" s="26">
        <v>23.5</v>
      </c>
      <c r="H10" s="23">
        <f t="shared" ref="H10:H16" si="3">30*(G10)/45</f>
        <v>15.666666666666666</v>
      </c>
      <c r="I10" s="26">
        <v>2.2999999999999998</v>
      </c>
      <c r="J10" s="36">
        <f t="shared" ref="J10:J16" si="4">25*I10/10</f>
        <v>5.7499999999999991</v>
      </c>
      <c r="K10" s="26">
        <v>117</v>
      </c>
      <c r="L10" s="36">
        <f t="shared" si="0"/>
        <v>10.641025641025641</v>
      </c>
      <c r="M10" s="26">
        <v>59</v>
      </c>
      <c r="N10" s="36">
        <f t="shared" si="1"/>
        <v>12.203389830508474</v>
      </c>
      <c r="O10" s="26">
        <v>247</v>
      </c>
      <c r="P10" s="36">
        <f t="shared" si="2"/>
        <v>19.190283400809715</v>
      </c>
      <c r="Q10" s="14">
        <f t="shared" ref="Q10:Q16" si="5">SUM(P10,N10,L10,J10,H10)</f>
        <v>63.451365539010496</v>
      </c>
      <c r="R10" s="27" t="str">
        <f>IF((RANK(Q10,$Q$9:$Q$61)+COUNTIF($Q$9:Q10,Q10)-1)&gt;5,"Участник",CHOOSE(MATCH(Q10,{0,50.005,70,1000},{1,2,3,3}),"Участник","Призер",IF(Q10&gt;=MAX(Q:Q),"Победитель","Призер")))</f>
        <v>Призер</v>
      </c>
    </row>
    <row r="11" spans="1:18" ht="30" x14ac:dyDescent="0.25">
      <c r="A11" s="47" t="s">
        <v>109</v>
      </c>
      <c r="B11" s="47" t="s">
        <v>119</v>
      </c>
      <c r="C11" s="47" t="s">
        <v>92</v>
      </c>
      <c r="D11" s="44" t="s">
        <v>36</v>
      </c>
      <c r="E11" s="37">
        <v>8</v>
      </c>
      <c r="F11" s="22">
        <v>38418</v>
      </c>
      <c r="G11" s="26">
        <v>21.5</v>
      </c>
      <c r="H11" s="23">
        <f t="shared" si="3"/>
        <v>14.333333333333334</v>
      </c>
      <c r="I11" s="26">
        <v>8.6999999999999993</v>
      </c>
      <c r="J11" s="36">
        <f t="shared" si="4"/>
        <v>21.749999999999996</v>
      </c>
      <c r="K11" s="26">
        <v>101</v>
      </c>
      <c r="L11" s="36">
        <f t="shared" si="0"/>
        <v>12.326732673267326</v>
      </c>
      <c r="M11" s="26">
        <v>48</v>
      </c>
      <c r="N11" s="36">
        <f t="shared" si="1"/>
        <v>15</v>
      </c>
      <c r="O11" s="26">
        <v>257</v>
      </c>
      <c r="P11" s="36">
        <f t="shared" si="2"/>
        <v>18.443579766536963</v>
      </c>
      <c r="Q11" s="14">
        <f t="shared" si="5"/>
        <v>81.853645773137615</v>
      </c>
      <c r="R11" s="27" t="str">
        <f>IF((RANK(Q11,$Q$9:$Q$61)+COUNTIF($Q$9:Q11,Q11)-1)&gt;5,"Участник",CHOOSE(MATCH(Q11,{0,50.005,70,1000},{1,2,3,3}),"Участник","Призер",IF(Q11&gt;=MAX(Q:Q),"Победитель","Призер")))</f>
        <v>Победитель</v>
      </c>
    </row>
    <row r="12" spans="1:18" ht="30" x14ac:dyDescent="0.25">
      <c r="A12" s="47" t="s">
        <v>114</v>
      </c>
      <c r="B12" s="47" t="s">
        <v>120</v>
      </c>
      <c r="C12" s="47" t="s">
        <v>92</v>
      </c>
      <c r="D12" s="44" t="s">
        <v>36</v>
      </c>
      <c r="E12" s="37">
        <v>7</v>
      </c>
      <c r="F12" s="22">
        <v>39071</v>
      </c>
      <c r="G12" s="26">
        <v>23</v>
      </c>
      <c r="H12" s="23">
        <f t="shared" si="3"/>
        <v>15.333333333333334</v>
      </c>
      <c r="I12" s="26">
        <v>2.1</v>
      </c>
      <c r="J12" s="36">
        <f t="shared" si="4"/>
        <v>5.25</v>
      </c>
      <c r="K12" s="26">
        <v>83</v>
      </c>
      <c r="L12" s="36">
        <f t="shared" si="0"/>
        <v>15</v>
      </c>
      <c r="M12" s="26">
        <v>61</v>
      </c>
      <c r="N12" s="36">
        <f t="shared" si="1"/>
        <v>11.803278688524591</v>
      </c>
      <c r="O12" s="26">
        <v>237</v>
      </c>
      <c r="P12" s="36">
        <f t="shared" si="2"/>
        <v>20</v>
      </c>
      <c r="Q12" s="14">
        <f t="shared" si="5"/>
        <v>67.386612021857928</v>
      </c>
      <c r="R12" s="27" t="str">
        <f>IF((RANK(Q12,$Q$9:$Q$61)+COUNTIF($Q$9:Q12,Q12)-1)&gt;5,"Участник",CHOOSE(MATCH(Q12,{0,50.005,70,1000},{1,2,3,3}),"Участник","Призер",IF(Q12&gt;=MAX(Q:Q),"Победитель","Призер")))</f>
        <v>Призер</v>
      </c>
    </row>
    <row r="13" spans="1:18" ht="30" x14ac:dyDescent="0.25">
      <c r="A13" s="47" t="s">
        <v>115</v>
      </c>
      <c r="B13" s="47" t="s">
        <v>121</v>
      </c>
      <c r="C13" s="47" t="s">
        <v>92</v>
      </c>
      <c r="D13" s="44" t="s">
        <v>36</v>
      </c>
      <c r="E13" s="37">
        <v>7</v>
      </c>
      <c r="F13" s="22">
        <v>38694</v>
      </c>
      <c r="G13" s="26">
        <v>21</v>
      </c>
      <c r="H13" s="23">
        <f t="shared" si="3"/>
        <v>14</v>
      </c>
      <c r="I13" s="26">
        <v>2.1</v>
      </c>
      <c r="J13" s="36">
        <f t="shared" si="4"/>
        <v>5.25</v>
      </c>
      <c r="K13" s="26">
        <v>103</v>
      </c>
      <c r="L13" s="36">
        <f t="shared" si="0"/>
        <v>12.087378640776699</v>
      </c>
      <c r="M13" s="26">
        <v>81</v>
      </c>
      <c r="N13" s="36">
        <f t="shared" si="1"/>
        <v>8.8888888888888893</v>
      </c>
      <c r="O13" s="26">
        <v>260</v>
      </c>
      <c r="P13" s="36">
        <f t="shared" si="2"/>
        <v>18.23076923076923</v>
      </c>
      <c r="Q13" s="14">
        <f t="shared" si="5"/>
        <v>58.457036760434818</v>
      </c>
      <c r="R13" s="27" t="str">
        <f>IF((RANK(Q13,$Q$9:$Q$61)+COUNTIF($Q$9:Q13,Q13)-1)&gt;5,"Участник",CHOOSE(MATCH(Q13,{0,50.005,70,1000},{1,2,3,3}),"Участник","Призер",IF(Q13&gt;=MAX(Q:Q),"Победитель","Призер")))</f>
        <v>Призер</v>
      </c>
    </row>
    <row r="14" spans="1:18" ht="30" x14ac:dyDescent="0.25">
      <c r="A14" s="47" t="s">
        <v>116</v>
      </c>
      <c r="B14" s="47" t="s">
        <v>122</v>
      </c>
      <c r="C14" s="47" t="s">
        <v>92</v>
      </c>
      <c r="D14" s="44" t="s">
        <v>36</v>
      </c>
      <c r="E14" s="37">
        <v>7</v>
      </c>
      <c r="F14" s="22">
        <v>39025</v>
      </c>
      <c r="G14" s="26">
        <v>16</v>
      </c>
      <c r="H14" s="23">
        <f t="shared" si="3"/>
        <v>10.666666666666666</v>
      </c>
      <c r="I14" s="48">
        <v>0.7</v>
      </c>
      <c r="J14" s="36">
        <f t="shared" si="4"/>
        <v>1.75</v>
      </c>
      <c r="K14" s="26">
        <v>98</v>
      </c>
      <c r="L14" s="36">
        <f t="shared" si="0"/>
        <v>12.704081632653061</v>
      </c>
      <c r="M14" s="26">
        <v>68</v>
      </c>
      <c r="N14" s="36">
        <f t="shared" si="1"/>
        <v>10.588235294117647</v>
      </c>
      <c r="O14" s="26">
        <v>256</v>
      </c>
      <c r="P14" s="36">
        <f t="shared" si="2"/>
        <v>18.515625</v>
      </c>
      <c r="Q14" s="14">
        <f t="shared" si="5"/>
        <v>54.224608593437374</v>
      </c>
      <c r="R14" s="27" t="str">
        <f>IF((RANK(Q14,$Q$9:$Q$61)+COUNTIF($Q$9:Q14,Q14)-1)&gt;5,"Участник",CHOOSE(MATCH(Q14,{0,50.005,70,1000},{1,2,3,3}),"Участник","Призер",IF(Q14&gt;=MAX(Q:Q),"Победитель","Призер")))</f>
        <v>Участник</v>
      </c>
    </row>
    <row r="15" spans="1:18" ht="30" x14ac:dyDescent="0.25">
      <c r="A15" s="47" t="s">
        <v>117</v>
      </c>
      <c r="B15" s="47" t="s">
        <v>123</v>
      </c>
      <c r="C15" s="47" t="s">
        <v>92</v>
      </c>
      <c r="D15" s="44" t="s">
        <v>36</v>
      </c>
      <c r="E15" s="37">
        <v>7</v>
      </c>
      <c r="F15" s="22">
        <v>38945</v>
      </c>
      <c r="G15" s="26">
        <v>23</v>
      </c>
      <c r="H15" s="23">
        <f t="shared" si="3"/>
        <v>15.333333333333334</v>
      </c>
      <c r="I15" s="26">
        <v>0.5</v>
      </c>
      <c r="J15" s="36">
        <f t="shared" si="4"/>
        <v>1.25</v>
      </c>
      <c r="K15" s="26">
        <v>89</v>
      </c>
      <c r="L15" s="36">
        <f t="shared" si="0"/>
        <v>13.988764044943821</v>
      </c>
      <c r="M15" s="26">
        <v>97</v>
      </c>
      <c r="N15" s="36">
        <f t="shared" si="1"/>
        <v>7.4226804123711343</v>
      </c>
      <c r="O15" s="26">
        <v>267</v>
      </c>
      <c r="P15" s="36">
        <f t="shared" si="2"/>
        <v>17.752808988764045</v>
      </c>
      <c r="Q15" s="14">
        <f t="shared" si="5"/>
        <v>55.747586779412337</v>
      </c>
      <c r="R15" s="27" t="str">
        <f>IF((RANK(Q15,$Q$9:$Q$61)+COUNTIF($Q$9:Q15,Q15)-1)&gt;5,"Участник",CHOOSE(MATCH(Q15,{0,50.005,70,1000},{1,2,3,3}),"Участник","Призер",IF(Q15&gt;=MAX(Q:Q),"Победитель","Призер")))</f>
        <v>Участник</v>
      </c>
    </row>
    <row r="16" spans="1:18" ht="30" x14ac:dyDescent="0.25">
      <c r="A16" s="47" t="s">
        <v>118</v>
      </c>
      <c r="B16" s="47" t="s">
        <v>124</v>
      </c>
      <c r="C16" s="47" t="s">
        <v>92</v>
      </c>
      <c r="D16" s="44" t="s">
        <v>36</v>
      </c>
      <c r="E16" s="37">
        <v>7</v>
      </c>
      <c r="F16" s="22">
        <v>38984</v>
      </c>
      <c r="G16" s="26">
        <v>27</v>
      </c>
      <c r="H16" s="23">
        <f t="shared" si="3"/>
        <v>18</v>
      </c>
      <c r="I16" s="26">
        <v>0.7</v>
      </c>
      <c r="J16" s="36">
        <f t="shared" si="4"/>
        <v>1.75</v>
      </c>
      <c r="K16" s="26">
        <v>85</v>
      </c>
      <c r="L16" s="36">
        <f t="shared" si="0"/>
        <v>14.647058823529411</v>
      </c>
      <c r="M16" s="26">
        <v>91</v>
      </c>
      <c r="N16" s="36">
        <f t="shared" si="1"/>
        <v>7.9120879120879124</v>
      </c>
      <c r="O16" s="26">
        <v>278</v>
      </c>
      <c r="P16" s="36">
        <f t="shared" si="2"/>
        <v>17.050359712230215</v>
      </c>
      <c r="Q16" s="14">
        <f t="shared" si="5"/>
        <v>59.359506447847536</v>
      </c>
      <c r="R16" s="27" t="str">
        <f>IF((RANK(Q16,$Q$9:$Q$61)+COUNTIF($Q$9:Q16,Q16)-1)&gt;5,"Участник",CHOOSE(MATCH(Q16,{0,50.005,70,1000},{1,2,3,3}),"Участник","Призер",IF(Q16&gt;=MAX(Q:Q),"Победитель","Призер")))</f>
        <v>Призер</v>
      </c>
    </row>
    <row r="18" spans="1:8" ht="15.75" x14ac:dyDescent="0.25">
      <c r="A18" s="74" t="s">
        <v>128</v>
      </c>
      <c r="B18" s="74"/>
      <c r="C18" s="74"/>
      <c r="D18" s="74"/>
      <c r="E18" s="74"/>
      <c r="F18" s="74"/>
      <c r="G18" s="74"/>
      <c r="H18" s="74"/>
    </row>
    <row r="19" spans="1:8" ht="15.75" x14ac:dyDescent="0.25">
      <c r="A19" s="75"/>
      <c r="B19" s="75"/>
      <c r="C19" s="75"/>
      <c r="D19" s="75"/>
      <c r="E19" s="75"/>
      <c r="F19" s="75"/>
      <c r="G19" s="75"/>
      <c r="H19" s="75"/>
    </row>
    <row r="20" spans="1:8" ht="15.75" x14ac:dyDescent="0.25">
      <c r="A20" s="76" t="s">
        <v>129</v>
      </c>
      <c r="B20" s="77"/>
      <c r="C20" s="77"/>
      <c r="D20" s="77"/>
      <c r="E20" s="78"/>
      <c r="F20" s="78"/>
      <c r="G20" s="78"/>
      <c r="H20" s="78"/>
    </row>
    <row r="21" spans="1:8" ht="15.75" x14ac:dyDescent="0.25">
      <c r="A21" s="76" t="s">
        <v>130</v>
      </c>
      <c r="B21" s="77"/>
      <c r="C21" s="77"/>
      <c r="D21" s="77"/>
      <c r="E21" s="78"/>
      <c r="F21" s="78"/>
      <c r="G21" s="78"/>
      <c r="H21" s="78"/>
    </row>
    <row r="22" spans="1:8" ht="15.75" x14ac:dyDescent="0.25">
      <c r="A22" s="78"/>
      <c r="B22" s="78"/>
      <c r="C22" s="78"/>
      <c r="D22" s="78"/>
      <c r="E22" s="78"/>
      <c r="F22" s="78"/>
      <c r="G22" s="78"/>
      <c r="H22" s="78"/>
    </row>
    <row r="23" spans="1:8" ht="15.75" x14ac:dyDescent="0.25">
      <c r="A23" s="78"/>
      <c r="B23" s="78"/>
      <c r="C23" s="79" t="s">
        <v>131</v>
      </c>
      <c r="D23" s="80"/>
      <c r="E23" s="80"/>
      <c r="F23" s="80"/>
      <c r="G23" s="80"/>
      <c r="H23" s="80"/>
    </row>
    <row r="24" spans="1:8" ht="15.75" x14ac:dyDescent="0.25">
      <c r="A24" s="78"/>
      <c r="B24" s="78"/>
      <c r="C24" s="78"/>
      <c r="D24" s="78"/>
      <c r="E24" s="78"/>
      <c r="F24" s="78"/>
      <c r="G24" s="78"/>
      <c r="H24" s="78"/>
    </row>
  </sheetData>
  <sheetProtection formatCells="0" formatColumns="0" formatRows="0" insertColumns="0" insertRows="0" insertHyperlinks="0" deleteColumns="0" deleteRows="0" sort="0" autoFilter="0" pivotTables="0"/>
  <mergeCells count="27">
    <mergeCell ref="A18:H18"/>
    <mergeCell ref="C23:H23"/>
    <mergeCell ref="N7:N8"/>
    <mergeCell ref="O7:O8"/>
    <mergeCell ref="P7:P8"/>
    <mergeCell ref="Q7:Q8"/>
    <mergeCell ref="I7:I8"/>
    <mergeCell ref="J7:J8"/>
    <mergeCell ref="K7:K8"/>
    <mergeCell ref="L7:L8"/>
    <mergeCell ref="M7:M8"/>
    <mergeCell ref="B2:R2"/>
    <mergeCell ref="B4:R4"/>
    <mergeCell ref="A6:A8"/>
    <mergeCell ref="B6:B8"/>
    <mergeCell ref="C6:C8"/>
    <mergeCell ref="D6:D8"/>
    <mergeCell ref="E6:E8"/>
    <mergeCell ref="F6:F8"/>
    <mergeCell ref="G6:H6"/>
    <mergeCell ref="I6:J6"/>
    <mergeCell ref="K6:L6"/>
    <mergeCell ref="M6:N6"/>
    <mergeCell ref="O6:P6"/>
    <mergeCell ref="R6:R8"/>
    <mergeCell ref="G7:G8"/>
    <mergeCell ref="H7:H8"/>
  </mergeCells>
  <conditionalFormatting sqref="Q9:Q16">
    <cfRule type="containsText" dxfId="15" priority="30" operator="containsText" text="Призер">
      <formula>NOT(ISERROR(SEARCH("Призер",Q9)))</formula>
    </cfRule>
    <cfRule type="containsText" dxfId="14" priority="31" operator="containsText" text="Победитель">
      <formula>NOT(ISERROR(SEARCH("Победитель",Q9)))</formula>
    </cfRule>
  </conditionalFormatting>
  <conditionalFormatting sqref="R9:R16">
    <cfRule type="containsText" dxfId="13" priority="24" operator="containsText" text="Призер">
      <formula>NOT(ISERROR(SEARCH("Призер",R9)))</formula>
    </cfRule>
    <cfRule type="containsText" dxfId="12" priority="25" operator="containsText" text="Победитель">
      <formula>NOT(ISERROR(SEARCH("Победитель",R9)))</formula>
    </cfRule>
    <cfRule type="containsText" dxfId="11" priority="26" operator="containsText" text="Призер">
      <formula>NOT(ISERROR(SEARCH("Призер",R9)))</formula>
    </cfRule>
    <cfRule type="containsText" dxfId="10" priority="27" operator="containsText" text="Победитель">
      <formula>NOT(ISERROR(SEARCH("Победитель",R9)))</formula>
    </cfRule>
    <cfRule type="containsText" dxfId="9" priority="28" operator="containsText" text="Призер">
      <formula>NOT(ISERROR(SEARCH("Призер",R9)))</formula>
    </cfRule>
    <cfRule type="containsText" dxfId="8" priority="29" operator="containsText" text="Победитель">
      <formula>NOT(ISERROR(SEARCH("Победитель",R9)))</formula>
    </cfRule>
  </conditionalFormatting>
  <conditionalFormatting sqref="Q17:Q1048543 Q3:Q4">
    <cfRule type="expression" priority="23">
      <formula>25*MAX(Q:Q)/(O9)</formula>
    </cfRule>
  </conditionalFormatting>
  <conditionalFormatting sqref="M7:M8">
    <cfRule type="colorScale" priority="20">
      <colorScale>
        <cfvo type="min"/>
        <cfvo type="max"/>
        <color theme="0"/>
        <color theme="5"/>
      </colorScale>
    </cfRule>
    <cfRule type="colorScale" priority="21">
      <colorScale>
        <cfvo type="min"/>
        <cfvo type="max"/>
        <color theme="0"/>
        <color theme="5"/>
      </colorScale>
    </cfRule>
    <cfRule type="colorScale" priority="22">
      <colorScale>
        <cfvo type="min"/>
        <cfvo type="max"/>
        <color theme="0"/>
        <color rgb="FFFF0000"/>
      </colorScale>
    </cfRule>
  </conditionalFormatting>
  <conditionalFormatting sqref="O7:O8">
    <cfRule type="colorScale" priority="17">
      <colorScale>
        <cfvo type="min"/>
        <cfvo type="max"/>
        <color theme="0"/>
        <color theme="5"/>
      </colorScale>
    </cfRule>
    <cfRule type="colorScale" priority="18">
      <colorScale>
        <cfvo type="min"/>
        <cfvo type="max"/>
        <color theme="0"/>
        <color theme="5"/>
      </colorScale>
    </cfRule>
    <cfRule type="colorScale" priority="19">
      <colorScale>
        <cfvo type="min"/>
        <cfvo type="max"/>
        <color theme="0"/>
        <color rgb="FFFF0000"/>
      </colorScale>
    </cfRule>
  </conditionalFormatting>
  <conditionalFormatting sqref="Q7:Q8">
    <cfRule type="colorScale" priority="14">
      <colorScale>
        <cfvo type="min"/>
        <cfvo type="max"/>
        <color theme="0"/>
        <color theme="5"/>
      </colorScale>
    </cfRule>
    <cfRule type="colorScale" priority="15">
      <colorScale>
        <cfvo type="min"/>
        <cfvo type="max"/>
        <color theme="0"/>
        <color theme="5"/>
      </colorScale>
    </cfRule>
    <cfRule type="colorScale" priority="16">
      <colorScale>
        <cfvo type="min"/>
        <cfvo type="max"/>
        <color theme="0"/>
        <color rgb="FFFF0000"/>
      </colorScale>
    </cfRule>
  </conditionalFormatting>
  <conditionalFormatting sqref="Q4:Q6 Q1048558:Q1048563 Q9:Q16">
    <cfRule type="expression" priority="13">
      <formula>25*MAX(Q:Q)/(#REF!)</formula>
    </cfRule>
  </conditionalFormatting>
  <conditionalFormatting sqref="Q1:Q3">
    <cfRule type="expression" priority="12">
      <formula>25*MAX(Q:Q)/(O9)</formula>
    </cfRule>
  </conditionalFormatting>
  <conditionalFormatting sqref="K7:K8">
    <cfRule type="colorScale" priority="8">
      <colorScale>
        <cfvo type="min"/>
        <cfvo type="max"/>
        <color theme="0"/>
        <color theme="5"/>
      </colorScale>
    </cfRule>
    <cfRule type="colorScale" priority="9">
      <colorScale>
        <cfvo type="min"/>
        <cfvo type="max"/>
        <color theme="0"/>
        <color theme="5"/>
      </colorScale>
    </cfRule>
    <cfRule type="colorScale" priority="10">
      <colorScale>
        <cfvo type="min"/>
        <cfvo type="max"/>
        <color theme="0"/>
        <color rgb="FFFF0000"/>
      </colorScale>
    </cfRule>
  </conditionalFormatting>
  <conditionalFormatting sqref="K1:K1048576">
    <cfRule type="colorScale" priority="7">
      <colorScale>
        <cfvo type="min"/>
        <cfvo type="max"/>
        <color theme="8"/>
        <color theme="0"/>
      </colorScale>
    </cfRule>
  </conditionalFormatting>
  <conditionalFormatting sqref="Q1048564:Q1048576">
    <cfRule type="expression" priority="54">
      <formula>25*MAX(Q:Q)/(#REF!)</formula>
    </cfRule>
  </conditionalFormatting>
  <conditionalFormatting sqref="Q1048544:Q1048557">
    <cfRule type="expression" priority="432">
      <formula>25*MAX(Q:Q)/(O1)</formula>
    </cfRule>
  </conditionalFormatting>
  <conditionalFormatting sqref="G9:G16">
    <cfRule type="colorScale" priority="433">
      <colorScale>
        <cfvo type="min"/>
        <cfvo type="max"/>
        <color theme="0"/>
        <color theme="5"/>
      </colorScale>
    </cfRule>
  </conditionalFormatting>
  <conditionalFormatting sqref="I9:I16">
    <cfRule type="colorScale" priority="434">
      <colorScale>
        <cfvo type="min"/>
        <cfvo type="max"/>
        <color theme="0"/>
        <color theme="7"/>
      </colorScale>
    </cfRule>
  </conditionalFormatting>
  <conditionalFormatting sqref="M9:M16">
    <cfRule type="colorScale" priority="435">
      <colorScale>
        <cfvo type="min"/>
        <cfvo type="max"/>
        <color theme="6"/>
        <color theme="0"/>
      </colorScale>
    </cfRule>
  </conditionalFormatting>
  <conditionalFormatting sqref="O9:O16">
    <cfRule type="colorScale" priority="436">
      <colorScale>
        <cfvo type="min"/>
        <cfvo type="max"/>
        <color rgb="FFFFC000"/>
        <color theme="0"/>
      </colorScale>
    </cfRule>
  </conditionalFormatting>
  <dataValidations count="9">
    <dataValidation type="custom" allowBlank="1" showInputMessage="1" showErrorMessage="1" errorTitle="Ввод в эту ячейку запрещён" error="Нажмите клавишу Esc или щёлкните кнопку Отмена или закройте это окно" sqref="J1:J1048576 P1:Q1048576 L1:L1048576 H1:H1048576 N1:N1048576">
      <formula1>FALSE</formula1>
    </dataValidation>
    <dataValidation allowBlank="1" promptTitle="ВАЖНО!" prompt="Убедитесь, что фамилия, имя и отчество введены ПОЛНОСТЬЮ!!!" sqref="B9:B16"/>
    <dataValidation allowBlank="1" showInputMessage="1" showErrorMessage="1" errorTitle="Допустимый результат" error="Допустимый результат должен быть в секундах" sqref="M9:M16 O9:O16"/>
    <dataValidation type="custom" allowBlank="1" showInputMessage="1" errorTitle="Ввод в эту ячейку запрещён" error="Нажмите клавишу Esc или щёлкните кнопку Отмена или закройте это окно" sqref="K9:K16">
      <formula1>FALSE</formula1>
    </dataValidation>
    <dataValidation type="list" allowBlank="1" showInputMessage="1" showErrorMessage="1" sqref="E9:E16">
      <formula1>кла</formula1>
    </dataValidation>
    <dataValidation type="list" allowBlank="1" showInputMessage="1" showErrorMessage="1" sqref="D9:D16">
      <formula1>сш</formula1>
    </dataValidation>
    <dataValidation allowBlank="1" showInputMessage="1" errorTitle="Ошибка ввода!" error="Допустимое значение может быть от 0 до 25" sqref="G9:G16"/>
    <dataValidation type="list" allowBlank="1" showInputMessage="1" errorTitle="Ошибка ввода!" error="Допустимое значение может быть от 0 до 20" sqref="I9:I16">
      <formula1>г2</formula1>
    </dataValidation>
    <dataValidation type="custom" allowBlank="1" showInputMessage="1" showErrorMessage="1" errorTitle="Ввод в эту ячейку запрещен" error="Нажмите клавишу Esc или щёлкните кнопку Отмена или закройте это окно" sqref="R1:R1048576">
      <formula1>FALSE</formula1>
    </dataValidation>
  </dataValidations>
  <pageMargins left="0.59055118110236227" right="0.19685039370078741" top="0.41592261904761907" bottom="0.19685039370078741" header="0" footer="0"/>
  <pageSetup paperSize="9" scale="65" orientation="landscape" r:id="rId1"/>
  <headerFooter>
    <oddHeader xml:space="preserve">&amp;CУправление образования администрации города Хабаровска
Муниципальное автономноее учреждение "Центр развития образования"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R19"/>
  <sheetViews>
    <sheetView tabSelected="1" zoomScale="80" zoomScaleNormal="80" zoomScaleSheetLayoutView="90" zoomScalePageLayoutView="60"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R18"/>
    </sheetView>
  </sheetViews>
  <sheetFormatPr defaultRowHeight="15" x14ac:dyDescent="0.25"/>
  <cols>
    <col min="1" max="1" width="5" style="18" customWidth="1"/>
    <col min="2" max="2" width="22.28515625" style="18" customWidth="1"/>
    <col min="3" max="3" width="23" style="18" customWidth="1"/>
    <col min="4" max="4" width="24" style="18" customWidth="1"/>
    <col min="5" max="5" width="6.5703125" style="18" customWidth="1"/>
    <col min="6" max="6" width="13.85546875" style="18" customWidth="1"/>
    <col min="7" max="7" width="9.140625" style="24" customWidth="1"/>
    <col min="8" max="8" width="9.140625" style="25" customWidth="1"/>
    <col min="9" max="9" width="9.140625" style="24" customWidth="1"/>
    <col min="10" max="10" width="9.28515625" style="25" bestFit="1" customWidth="1"/>
    <col min="11" max="11" width="9.28515625" style="24" customWidth="1"/>
    <col min="12" max="12" width="9.28515625" style="25" customWidth="1"/>
    <col min="13" max="13" width="9.140625" style="24"/>
    <col min="14" max="14" width="9.7109375" style="25" bestFit="1" customWidth="1"/>
    <col min="15" max="15" width="9.140625" style="24"/>
    <col min="16" max="17" width="9.7109375" style="25" customWidth="1"/>
    <col min="18" max="18" width="13" style="18" customWidth="1"/>
    <col min="19" max="25" width="9.140625" style="18"/>
    <col min="26" max="26" width="9.140625" style="18" customWidth="1"/>
    <col min="27" max="16384" width="9.140625" style="18"/>
  </cols>
  <sheetData>
    <row r="1" spans="1:18" x14ac:dyDescent="0.25">
      <c r="A1" s="15"/>
      <c r="B1" s="15"/>
      <c r="C1" s="15"/>
      <c r="D1" s="15"/>
      <c r="E1" s="15"/>
      <c r="F1" s="15"/>
      <c r="G1" s="16"/>
      <c r="H1" s="17"/>
      <c r="I1" s="16"/>
      <c r="J1" s="17"/>
      <c r="K1" s="16"/>
      <c r="L1" s="17"/>
      <c r="M1" s="16"/>
      <c r="N1" s="17"/>
      <c r="O1" s="16"/>
      <c r="P1" s="17"/>
      <c r="Q1" s="17"/>
      <c r="R1" s="15"/>
    </row>
    <row r="2" spans="1:18" x14ac:dyDescent="0.25">
      <c r="A2" s="15"/>
      <c r="B2" s="64" t="s">
        <v>113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4" spans="1:18" x14ac:dyDescent="0.25">
      <c r="B4" s="65" t="s">
        <v>88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</row>
    <row r="5" spans="1:18" x14ac:dyDescent="0.25">
      <c r="A5" s="15"/>
      <c r="B5" s="19"/>
      <c r="C5" s="19"/>
      <c r="D5" s="19"/>
      <c r="E5" s="19"/>
      <c r="F5" s="19"/>
      <c r="G5" s="20"/>
      <c r="H5" s="21"/>
      <c r="I5" s="20"/>
      <c r="J5" s="21"/>
      <c r="K5" s="20"/>
      <c r="L5" s="21"/>
      <c r="M5" s="20"/>
      <c r="N5" s="21"/>
      <c r="O5" s="20"/>
      <c r="P5" s="21"/>
      <c r="Q5" s="21"/>
      <c r="R5" s="19"/>
    </row>
    <row r="6" spans="1:18" ht="15" customHeight="1" x14ac:dyDescent="0.25">
      <c r="A6" s="66" t="s">
        <v>0</v>
      </c>
      <c r="B6" s="69" t="s">
        <v>1</v>
      </c>
      <c r="C6" s="69" t="s">
        <v>42</v>
      </c>
      <c r="D6" s="69" t="s">
        <v>2</v>
      </c>
      <c r="E6" s="69" t="s">
        <v>49</v>
      </c>
      <c r="F6" s="69" t="s">
        <v>43</v>
      </c>
      <c r="G6" s="69" t="s">
        <v>3</v>
      </c>
      <c r="H6" s="69"/>
      <c r="I6" s="69" t="s">
        <v>4</v>
      </c>
      <c r="J6" s="69"/>
      <c r="K6" s="70" t="s">
        <v>89</v>
      </c>
      <c r="L6" s="71"/>
      <c r="M6" s="69" t="s">
        <v>5</v>
      </c>
      <c r="N6" s="69"/>
      <c r="O6" s="69" t="s">
        <v>6</v>
      </c>
      <c r="P6" s="69"/>
      <c r="Q6" s="32" t="s">
        <v>7</v>
      </c>
      <c r="R6" s="69" t="s">
        <v>8</v>
      </c>
    </row>
    <row r="7" spans="1:18" x14ac:dyDescent="0.25">
      <c r="A7" s="67"/>
      <c r="B7" s="69"/>
      <c r="C7" s="69"/>
      <c r="D7" s="69"/>
      <c r="E7" s="69"/>
      <c r="F7" s="69"/>
      <c r="G7" s="72" t="s">
        <v>9</v>
      </c>
      <c r="H7" s="73" t="s">
        <v>10</v>
      </c>
      <c r="I7" s="72" t="s">
        <v>9</v>
      </c>
      <c r="J7" s="73" t="s">
        <v>10</v>
      </c>
      <c r="K7" s="72" t="s">
        <v>11</v>
      </c>
      <c r="L7" s="73" t="s">
        <v>10</v>
      </c>
      <c r="M7" s="72" t="s">
        <v>11</v>
      </c>
      <c r="N7" s="73" t="s">
        <v>10</v>
      </c>
      <c r="O7" s="72" t="s">
        <v>11</v>
      </c>
      <c r="P7" s="73" t="s">
        <v>10</v>
      </c>
      <c r="Q7" s="73" t="s">
        <v>10</v>
      </c>
      <c r="R7" s="69"/>
    </row>
    <row r="8" spans="1:18" x14ac:dyDescent="0.25">
      <c r="A8" s="68"/>
      <c r="B8" s="69"/>
      <c r="C8" s="69"/>
      <c r="D8" s="69"/>
      <c r="E8" s="69"/>
      <c r="F8" s="69"/>
      <c r="G8" s="72"/>
      <c r="H8" s="73"/>
      <c r="I8" s="72"/>
      <c r="J8" s="73"/>
      <c r="K8" s="72"/>
      <c r="L8" s="73"/>
      <c r="M8" s="72"/>
      <c r="N8" s="73"/>
      <c r="O8" s="72"/>
      <c r="P8" s="73"/>
      <c r="Q8" s="73"/>
      <c r="R8" s="69"/>
    </row>
    <row r="9" spans="1:18" ht="30" x14ac:dyDescent="0.25">
      <c r="A9" s="47" t="s">
        <v>90</v>
      </c>
      <c r="B9" s="47" t="s">
        <v>125</v>
      </c>
      <c r="C9" s="47" t="s">
        <v>92</v>
      </c>
      <c r="D9" s="44" t="s">
        <v>36</v>
      </c>
      <c r="E9" s="44">
        <v>10</v>
      </c>
      <c r="F9" s="22">
        <v>37980</v>
      </c>
      <c r="G9" s="26">
        <v>41</v>
      </c>
      <c r="H9" s="23">
        <f t="shared" ref="H9" si="0">30*(G9)/67</f>
        <v>18.35820895522388</v>
      </c>
      <c r="I9" s="26">
        <v>7.1</v>
      </c>
      <c r="J9" s="45">
        <f t="shared" ref="J9" si="1">20*I9/10</f>
        <v>14.2</v>
      </c>
      <c r="K9" s="26">
        <v>121</v>
      </c>
      <c r="L9" s="45">
        <f>15*MIN(K:K)/(K9)</f>
        <v>13.140495867768594</v>
      </c>
      <c r="M9" s="26">
        <v>150</v>
      </c>
      <c r="N9" s="45">
        <f>15*MIN(M:M)/(M9)</f>
        <v>5.7</v>
      </c>
      <c r="O9" s="26">
        <v>330</v>
      </c>
      <c r="P9" s="45">
        <f>20*MIN(O:O)/(O9)</f>
        <v>16.90909090909091</v>
      </c>
      <c r="Q9" s="14">
        <f t="shared" ref="Q9" si="2">SUM(P9,N9,L9,J9,H9)</f>
        <v>68.307795732083378</v>
      </c>
      <c r="R9" s="27" t="str">
        <f>IF((RANK(Q9,$Q$9:$Q$71)+COUNTIF($Q9:Q$10,Q9)-1)&gt;5,"Участник",CHOOSE(MATCH(Q9,{0,50.005,70,1000},{1,2,3,3}),"Участник","Призер",IF(Q9&gt;=MAX(Q:Q),"Победитель","Призер")))</f>
        <v>Призер</v>
      </c>
    </row>
    <row r="10" spans="1:18" ht="30" x14ac:dyDescent="0.25">
      <c r="A10" s="47" t="s">
        <v>108</v>
      </c>
      <c r="B10" s="47" t="s">
        <v>126</v>
      </c>
      <c r="C10" s="47" t="s">
        <v>92</v>
      </c>
      <c r="D10" s="44" t="s">
        <v>36</v>
      </c>
      <c r="E10" s="31">
        <v>9</v>
      </c>
      <c r="F10" s="22">
        <v>38336</v>
      </c>
      <c r="G10" s="26">
        <v>39.5</v>
      </c>
      <c r="H10" s="23">
        <f>30*(G10)/67</f>
        <v>17.686567164179106</v>
      </c>
      <c r="I10" s="26">
        <v>8.4</v>
      </c>
      <c r="J10" s="32">
        <f>20*I10/10</f>
        <v>16.8</v>
      </c>
      <c r="K10" s="26">
        <v>106</v>
      </c>
      <c r="L10" s="32">
        <f>15*MIN(K:K)/(K10)</f>
        <v>15</v>
      </c>
      <c r="M10" s="26">
        <v>57</v>
      </c>
      <c r="N10" s="32">
        <f>15*MIN(M:M)/(M10)</f>
        <v>15</v>
      </c>
      <c r="O10" s="26">
        <v>279</v>
      </c>
      <c r="P10" s="32">
        <f>20*MIN(O:O)/(O10)</f>
        <v>20</v>
      </c>
      <c r="Q10" s="14">
        <f>SUM(P10,N10,L10,J10,H10)</f>
        <v>84.486567164179107</v>
      </c>
      <c r="R10" s="27" t="str">
        <f>IF((RANK(Q10,$Q$9:$Q$71)+COUNTIF($Q$10:Q10,Q10)-1)&gt;5,"Участник",CHOOSE(MATCH(Q10,{0,50.005,70,1000},{1,2,3,3}),"Участник","Призер",IF(Q10&gt;=MAX(Q:Q),"Победитель","Призер")))</f>
        <v>Победитель</v>
      </c>
    </row>
    <row r="11" spans="1:18" ht="30" x14ac:dyDescent="0.25">
      <c r="A11" s="47" t="s">
        <v>109</v>
      </c>
      <c r="B11" s="47" t="s">
        <v>127</v>
      </c>
      <c r="C11" s="47" t="s">
        <v>92</v>
      </c>
      <c r="D11" s="47" t="s">
        <v>36</v>
      </c>
      <c r="E11" s="49">
        <v>10</v>
      </c>
      <c r="F11" s="22">
        <v>38337</v>
      </c>
      <c r="G11" s="26">
        <v>39.5</v>
      </c>
      <c r="H11" s="23">
        <f>30*(G11)/67</f>
        <v>17.686567164179106</v>
      </c>
      <c r="I11" s="26">
        <v>8.6999999999999993</v>
      </c>
      <c r="J11" s="50">
        <f>20*I11/10</f>
        <v>17.399999999999999</v>
      </c>
      <c r="K11" s="26">
        <v>113</v>
      </c>
      <c r="L11" s="50">
        <f>15*MIN(K:K)/(K11)</f>
        <v>14.070796460176991</v>
      </c>
      <c r="M11" s="26">
        <v>72</v>
      </c>
      <c r="N11" s="50">
        <f>15*MIN(M:M)/(M11)</f>
        <v>11.875</v>
      </c>
      <c r="O11" s="26">
        <v>300</v>
      </c>
      <c r="P11" s="50">
        <f>20*MIN(O:O)/(O11)</f>
        <v>18.600000000000001</v>
      </c>
      <c r="Q11" s="14">
        <f>SUM(P11,N11,L11,J11,H11)</f>
        <v>79.632363624356103</v>
      </c>
      <c r="R11" s="27" t="str">
        <f>IF((RANK(Q11,$Q$9:$Q$71)+COUNTIF($Q$10:Q11,Q11)-1)&gt;5,"Участник",CHOOSE(MATCH(Q11,{0,50.005,70,1000},{1,2,3,3}),"Участник","Призер",IF(Q11&gt;=MAX(Q:Q),"Победитель","Призер")))</f>
        <v>Призер</v>
      </c>
    </row>
    <row r="13" spans="1:18" ht="15.75" x14ac:dyDescent="0.25">
      <c r="A13" s="74" t="s">
        <v>128</v>
      </c>
      <c r="B13" s="74"/>
      <c r="C13" s="74"/>
      <c r="D13" s="74"/>
      <c r="E13" s="74"/>
      <c r="F13" s="74"/>
      <c r="G13" s="74"/>
      <c r="H13" s="74"/>
    </row>
    <row r="14" spans="1:18" ht="15.75" x14ac:dyDescent="0.25">
      <c r="A14" s="75"/>
      <c r="B14" s="75"/>
      <c r="C14" s="75"/>
      <c r="D14" s="75"/>
      <c r="E14" s="75"/>
      <c r="F14" s="75"/>
      <c r="G14" s="75"/>
      <c r="H14" s="75"/>
    </row>
    <row r="15" spans="1:18" ht="15.75" x14ac:dyDescent="0.25">
      <c r="A15" s="76" t="s">
        <v>129</v>
      </c>
      <c r="B15" s="77"/>
      <c r="C15" s="77"/>
      <c r="D15" s="77"/>
      <c r="E15" s="78"/>
      <c r="F15" s="78"/>
      <c r="G15" s="78"/>
      <c r="H15" s="78"/>
    </row>
    <row r="16" spans="1:18" ht="15.75" x14ac:dyDescent="0.25">
      <c r="A16" s="76" t="s">
        <v>130</v>
      </c>
      <c r="B16" s="77"/>
      <c r="C16" s="77"/>
      <c r="D16" s="77"/>
      <c r="E16" s="78"/>
      <c r="F16" s="78"/>
      <c r="G16" s="78"/>
      <c r="H16" s="78"/>
    </row>
    <row r="17" spans="1:8" ht="15.75" x14ac:dyDescent="0.25">
      <c r="A17" s="78"/>
      <c r="B17" s="78"/>
      <c r="C17" s="78"/>
      <c r="D17" s="78"/>
      <c r="E17" s="78"/>
      <c r="F17" s="78"/>
      <c r="G17" s="78"/>
      <c r="H17" s="78"/>
    </row>
    <row r="18" spans="1:8" ht="15.75" x14ac:dyDescent="0.25">
      <c r="A18" s="78"/>
      <c r="B18" s="78"/>
      <c r="C18" s="79" t="s">
        <v>131</v>
      </c>
      <c r="D18" s="80"/>
      <c r="E18" s="80"/>
      <c r="F18" s="80"/>
      <c r="G18" s="80"/>
      <c r="H18" s="80"/>
    </row>
    <row r="19" spans="1:8" ht="15.75" x14ac:dyDescent="0.25">
      <c r="A19" s="78"/>
      <c r="B19" s="78"/>
      <c r="C19" s="78"/>
      <c r="D19" s="78"/>
      <c r="E19" s="78"/>
      <c r="F19" s="78"/>
      <c r="G19" s="78"/>
      <c r="H19" s="78"/>
    </row>
  </sheetData>
  <sheetProtection formatCells="0" formatColumns="0" formatRows="0" insertColumns="0" insertRows="0" insertHyperlinks="0" deleteColumns="0" deleteRows="0" sort="0" autoFilter="0" pivotTables="0"/>
  <mergeCells count="27">
    <mergeCell ref="A13:H13"/>
    <mergeCell ref="C18:H18"/>
    <mergeCell ref="N7:N8"/>
    <mergeCell ref="O7:O8"/>
    <mergeCell ref="P7:P8"/>
    <mergeCell ref="Q7:Q8"/>
    <mergeCell ref="I7:I8"/>
    <mergeCell ref="J7:J8"/>
    <mergeCell ref="K7:K8"/>
    <mergeCell ref="L7:L8"/>
    <mergeCell ref="M7:M8"/>
    <mergeCell ref="B2:R2"/>
    <mergeCell ref="B4:R4"/>
    <mergeCell ref="A6:A8"/>
    <mergeCell ref="B6:B8"/>
    <mergeCell ref="C6:C8"/>
    <mergeCell ref="D6:D8"/>
    <mergeCell ref="E6:E8"/>
    <mergeCell ref="F6:F8"/>
    <mergeCell ref="G6:H6"/>
    <mergeCell ref="I6:J6"/>
    <mergeCell ref="K6:L6"/>
    <mergeCell ref="M6:N6"/>
    <mergeCell ref="O6:P6"/>
    <mergeCell ref="R6:R8"/>
    <mergeCell ref="G7:G8"/>
    <mergeCell ref="H7:H8"/>
  </mergeCells>
  <conditionalFormatting sqref="Q9:Q11">
    <cfRule type="containsText" dxfId="7" priority="30" operator="containsText" text="Призер">
      <formula>NOT(ISERROR(SEARCH("Призер",Q9)))</formula>
    </cfRule>
    <cfRule type="containsText" dxfId="6" priority="31" operator="containsText" text="Победитель">
      <formula>NOT(ISERROR(SEARCH("Победитель",Q9)))</formula>
    </cfRule>
  </conditionalFormatting>
  <conditionalFormatting sqref="R9:R11">
    <cfRule type="containsText" dxfId="5" priority="24" operator="containsText" text="Призер">
      <formula>NOT(ISERROR(SEARCH("Призер",R9)))</formula>
    </cfRule>
    <cfRule type="containsText" dxfId="4" priority="25" operator="containsText" text="Победитель">
      <formula>NOT(ISERROR(SEARCH("Победитель",R9)))</formula>
    </cfRule>
    <cfRule type="containsText" dxfId="3" priority="26" operator="containsText" text="Призер">
      <formula>NOT(ISERROR(SEARCH("Призер",R9)))</formula>
    </cfRule>
    <cfRule type="containsText" dxfId="2" priority="27" operator="containsText" text="Победитель">
      <formula>NOT(ISERROR(SEARCH("Победитель",R9)))</formula>
    </cfRule>
    <cfRule type="containsText" dxfId="1" priority="28" operator="containsText" text="Призер">
      <formula>NOT(ISERROR(SEARCH("Призер",R9)))</formula>
    </cfRule>
    <cfRule type="containsText" dxfId="0" priority="29" operator="containsText" text="Победитель">
      <formula>NOT(ISERROR(SEARCH("Победитель",R9)))</formula>
    </cfRule>
  </conditionalFormatting>
  <conditionalFormatting sqref="Q12:Q1048553">
    <cfRule type="expression" priority="23">
      <formula>25*MAX(Q:Q)/(O18)</formula>
    </cfRule>
  </conditionalFormatting>
  <conditionalFormatting sqref="M7:M8">
    <cfRule type="colorScale" priority="20">
      <colorScale>
        <cfvo type="min"/>
        <cfvo type="max"/>
        <color theme="0"/>
        <color theme="5"/>
      </colorScale>
    </cfRule>
    <cfRule type="colorScale" priority="21">
      <colorScale>
        <cfvo type="min"/>
        <cfvo type="max"/>
        <color theme="0"/>
        <color theme="5"/>
      </colorScale>
    </cfRule>
    <cfRule type="colorScale" priority="22">
      <colorScale>
        <cfvo type="min"/>
        <cfvo type="max"/>
        <color theme="0"/>
        <color rgb="FFFF0000"/>
      </colorScale>
    </cfRule>
  </conditionalFormatting>
  <conditionalFormatting sqref="O7:O8">
    <cfRule type="colorScale" priority="17">
      <colorScale>
        <cfvo type="min"/>
        <cfvo type="max"/>
        <color theme="0"/>
        <color theme="5"/>
      </colorScale>
    </cfRule>
    <cfRule type="colorScale" priority="18">
      <colorScale>
        <cfvo type="min"/>
        <cfvo type="max"/>
        <color theme="0"/>
        <color theme="5"/>
      </colorScale>
    </cfRule>
    <cfRule type="colorScale" priority="19">
      <colorScale>
        <cfvo type="min"/>
        <cfvo type="max"/>
        <color theme="0"/>
        <color rgb="FFFF0000"/>
      </colorScale>
    </cfRule>
  </conditionalFormatting>
  <conditionalFormatting sqref="Q7:Q8">
    <cfRule type="colorScale" priority="14">
      <colorScale>
        <cfvo type="min"/>
        <cfvo type="max"/>
        <color theme="0"/>
        <color theme="5"/>
      </colorScale>
    </cfRule>
    <cfRule type="colorScale" priority="15">
      <colorScale>
        <cfvo type="min"/>
        <cfvo type="max"/>
        <color theme="0"/>
        <color theme="5"/>
      </colorScale>
    </cfRule>
    <cfRule type="colorScale" priority="16">
      <colorScale>
        <cfvo type="min"/>
        <cfvo type="max"/>
        <color theme="0"/>
        <color rgb="FFFF0000"/>
      </colorScale>
    </cfRule>
  </conditionalFormatting>
  <conditionalFormatting sqref="Q4:Q6 Q9:Q11">
    <cfRule type="expression" priority="13">
      <formula>25*MAX(Q:Q)/(#REF!)</formula>
    </cfRule>
  </conditionalFormatting>
  <conditionalFormatting sqref="Q1048574:Q1048576">
    <cfRule type="expression" priority="11">
      <formula>25*MAX(Q:Q)/(O14)</formula>
    </cfRule>
  </conditionalFormatting>
  <conditionalFormatting sqref="K7:K8">
    <cfRule type="colorScale" priority="8">
      <colorScale>
        <cfvo type="min"/>
        <cfvo type="max"/>
        <color theme="0"/>
        <color theme="5"/>
      </colorScale>
    </cfRule>
    <cfRule type="colorScale" priority="9">
      <colorScale>
        <cfvo type="min"/>
        <cfvo type="max"/>
        <color theme="0"/>
        <color theme="5"/>
      </colorScale>
    </cfRule>
    <cfRule type="colorScale" priority="10">
      <colorScale>
        <cfvo type="min"/>
        <cfvo type="max"/>
        <color theme="0"/>
        <color rgb="FFFF0000"/>
      </colorScale>
    </cfRule>
  </conditionalFormatting>
  <conditionalFormatting sqref="K1:K1048576">
    <cfRule type="colorScale" priority="7">
      <colorScale>
        <cfvo type="min"/>
        <cfvo type="max"/>
        <color theme="8"/>
        <color theme="0"/>
      </colorScale>
    </cfRule>
  </conditionalFormatting>
  <conditionalFormatting sqref="Q1048568:Q1048573">
    <cfRule type="expression" priority="6">
      <formula>25*MAX(Q:Q)/(#REF!)</formula>
    </cfRule>
  </conditionalFormatting>
  <conditionalFormatting sqref="Q3:Q4">
    <cfRule type="expression" priority="454">
      <formula>25*MAX(Q:Q)/(O10)</formula>
    </cfRule>
  </conditionalFormatting>
  <conditionalFormatting sqref="Q1048554:Q1048567">
    <cfRule type="expression" priority="461">
      <formula>25*MAX(Q:Q)/(O1)</formula>
    </cfRule>
  </conditionalFormatting>
  <conditionalFormatting sqref="G9:G11">
    <cfRule type="colorScale" priority="462">
      <colorScale>
        <cfvo type="min"/>
        <cfvo type="max"/>
        <color theme="0"/>
        <color theme="5"/>
      </colorScale>
    </cfRule>
  </conditionalFormatting>
  <conditionalFormatting sqref="I9:I11">
    <cfRule type="colorScale" priority="463">
      <colorScale>
        <cfvo type="min"/>
        <cfvo type="max"/>
        <color theme="0"/>
        <color theme="7"/>
      </colorScale>
    </cfRule>
  </conditionalFormatting>
  <conditionalFormatting sqref="M9:M11">
    <cfRule type="colorScale" priority="464">
      <colorScale>
        <cfvo type="min"/>
        <cfvo type="max"/>
        <color theme="6"/>
        <color theme="0"/>
      </colorScale>
    </cfRule>
  </conditionalFormatting>
  <conditionalFormatting sqref="O9:O11">
    <cfRule type="colorScale" priority="465">
      <colorScale>
        <cfvo type="min"/>
        <cfvo type="max"/>
        <color rgb="FFFFC000"/>
        <color theme="0"/>
      </colorScale>
    </cfRule>
  </conditionalFormatting>
  <conditionalFormatting sqref="Q1:Q3">
    <cfRule type="expression" priority="466">
      <formula>25*MAX(Q:Q)/(O10)</formula>
    </cfRule>
  </conditionalFormatting>
  <dataValidations count="9">
    <dataValidation type="custom" allowBlank="1" showInputMessage="1" showErrorMessage="1" errorTitle="Ввод в эту ячейку запрещён" error="Нажмите клавишу Esc или щёлкните кнопку Отмена или закройте это окно" sqref="H1:H1048576 L1:L1048576 J1:J1048576 N1:N1048576 P1:Q1048576">
      <formula1>FALSE</formula1>
    </dataValidation>
    <dataValidation allowBlank="1" promptTitle="ВАЖНО!" prompt="Убедитесь, что фамилия, имя и отчество введены ПОЛНОСТЬЮ!!!" sqref="B9:B11"/>
    <dataValidation type="custom" allowBlank="1" showInputMessage="1" showErrorMessage="1" errorTitle="Ввод в эту ячейку запрещен" error="Нажмите клавишу Esc или щёлкните кнопку Отмена или закройте это окно" sqref="R1:R1048576">
      <formula1>FALSE</formula1>
    </dataValidation>
    <dataValidation allowBlank="1" showInputMessage="1" showErrorMessage="1" errorTitle="Допустимый результат" error="Допустимый результат должен быть в секундах" sqref="M9:M11 O9:O11"/>
    <dataValidation type="custom" allowBlank="1" showInputMessage="1" errorTitle="Ввод в эту ячейку запрещён" error="Нажмите клавишу Esc или щёлкните кнопку Отмена или закройте это окно" sqref="K9:K11">
      <formula1>FALSE</formula1>
    </dataValidation>
    <dataValidation type="list" allowBlank="1" showInputMessage="1" showErrorMessage="1" sqref="E9:E11">
      <formula1>кла</formula1>
    </dataValidation>
    <dataValidation type="list" allowBlank="1" showInputMessage="1" showErrorMessage="1" sqref="D9:D11">
      <formula1>сш</formula1>
    </dataValidation>
    <dataValidation allowBlank="1" showInputMessage="1" errorTitle="Ошибка ввода!" error="Допустимое значение может быть от 0 до 25" sqref="G9:G11"/>
    <dataValidation type="list" allowBlank="1" showInputMessage="1" errorTitle="Ошибка ввода!" error="Допустимое значение может быть от 0 до 20" sqref="I9:I11">
      <formula1>г2</formula1>
    </dataValidation>
  </dataValidations>
  <pageMargins left="0.59055118110236227" right="0.19685039370078741" top="0.41592261904761907" bottom="0.19685039370078741" header="0" footer="0"/>
  <pageSetup paperSize="9" scale="65" orientation="landscape" r:id="rId1"/>
  <headerFooter>
    <oddHeader xml:space="preserve">&amp;CУправление образования администрации города Хабаровска
Муниципальное автономноее учреждение "Центр развития образования"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2"/>
  <sheetViews>
    <sheetView workbookViewId="0">
      <selection activeCell="I8" sqref="I8"/>
    </sheetView>
  </sheetViews>
  <sheetFormatPr defaultRowHeight="15" x14ac:dyDescent="0.25"/>
  <cols>
    <col min="1" max="1" width="9.140625" style="40"/>
    <col min="2" max="2" width="38.42578125" style="40" customWidth="1"/>
    <col min="3" max="16384" width="9.140625" style="40"/>
  </cols>
  <sheetData>
    <row r="1" spans="2:6" ht="30" x14ac:dyDescent="0.25">
      <c r="B1" s="38" t="s">
        <v>52</v>
      </c>
      <c r="C1" s="39">
        <v>4</v>
      </c>
    </row>
    <row r="2" spans="2:6" x14ac:dyDescent="0.25">
      <c r="B2" s="41" t="s">
        <v>39</v>
      </c>
      <c r="C2" s="42">
        <v>5</v>
      </c>
      <c r="D2" s="42"/>
      <c r="E2" s="42"/>
      <c r="F2" s="40">
        <v>0</v>
      </c>
    </row>
    <row r="3" spans="2:6" x14ac:dyDescent="0.25">
      <c r="B3" s="41" t="s">
        <v>40</v>
      </c>
      <c r="C3" s="42">
        <v>6</v>
      </c>
      <c r="D3" s="42"/>
      <c r="E3" s="42"/>
      <c r="F3" s="40">
        <v>0.1</v>
      </c>
    </row>
    <row r="4" spans="2:6" x14ac:dyDescent="0.25">
      <c r="B4" s="41" t="s">
        <v>45</v>
      </c>
      <c r="C4" s="42">
        <v>7</v>
      </c>
      <c r="D4" s="42"/>
      <c r="E4" s="42"/>
      <c r="F4" s="40">
        <v>0.2</v>
      </c>
    </row>
    <row r="5" spans="2:6" x14ac:dyDescent="0.25">
      <c r="B5" s="41" t="s">
        <v>12</v>
      </c>
      <c r="C5" s="42">
        <v>8</v>
      </c>
      <c r="D5" s="42"/>
      <c r="E5" s="42"/>
      <c r="F5" s="40">
        <v>0.3</v>
      </c>
    </row>
    <row r="6" spans="2:6" x14ac:dyDescent="0.25">
      <c r="B6" s="41" t="s">
        <v>46</v>
      </c>
      <c r="C6" s="42">
        <v>9</v>
      </c>
      <c r="D6" s="42"/>
      <c r="E6" s="42"/>
      <c r="F6" s="40">
        <v>0.4</v>
      </c>
    </row>
    <row r="7" spans="2:6" x14ac:dyDescent="0.25">
      <c r="B7" s="41" t="s">
        <v>13</v>
      </c>
      <c r="C7" s="42">
        <v>10</v>
      </c>
      <c r="D7" s="42"/>
      <c r="E7" s="42"/>
      <c r="F7" s="40">
        <v>0.5</v>
      </c>
    </row>
    <row r="8" spans="2:6" x14ac:dyDescent="0.25">
      <c r="B8" s="41" t="s">
        <v>53</v>
      </c>
      <c r="C8" s="42">
        <v>11</v>
      </c>
      <c r="D8" s="42"/>
      <c r="E8" s="42"/>
      <c r="F8" s="40">
        <v>0.6</v>
      </c>
    </row>
    <row r="9" spans="2:6" x14ac:dyDescent="0.25">
      <c r="B9" s="41" t="s">
        <v>54</v>
      </c>
      <c r="C9" s="42"/>
      <c r="D9" s="42"/>
      <c r="E9" s="42"/>
      <c r="F9" s="40">
        <v>0.7</v>
      </c>
    </row>
    <row r="10" spans="2:6" x14ac:dyDescent="0.25">
      <c r="B10" s="41" t="s">
        <v>14</v>
      </c>
      <c r="C10" s="42"/>
      <c r="D10" s="42"/>
      <c r="E10" s="42"/>
      <c r="F10" s="40">
        <v>0.8</v>
      </c>
    </row>
    <row r="11" spans="2:6" x14ac:dyDescent="0.25">
      <c r="B11" s="41" t="s">
        <v>55</v>
      </c>
      <c r="C11" s="42"/>
      <c r="D11" s="42"/>
      <c r="E11" s="42"/>
      <c r="F11" s="40">
        <v>0.9</v>
      </c>
    </row>
    <row r="12" spans="2:6" x14ac:dyDescent="0.25">
      <c r="B12" s="41" t="s">
        <v>41</v>
      </c>
      <c r="C12" s="42"/>
      <c r="D12" s="42"/>
      <c r="E12" s="42"/>
      <c r="F12" s="40">
        <v>1</v>
      </c>
    </row>
    <row r="13" spans="2:6" x14ac:dyDescent="0.25">
      <c r="B13" s="41" t="s">
        <v>15</v>
      </c>
      <c r="C13" s="42"/>
      <c r="D13" s="42"/>
      <c r="E13" s="42"/>
      <c r="F13" s="40">
        <v>1.1000000000000001</v>
      </c>
    </row>
    <row r="14" spans="2:6" ht="30" x14ac:dyDescent="0.25">
      <c r="B14" s="41" t="s">
        <v>56</v>
      </c>
      <c r="C14" s="42"/>
      <c r="D14" s="42"/>
      <c r="E14" s="42"/>
      <c r="F14" s="40">
        <v>1.2</v>
      </c>
    </row>
    <row r="15" spans="2:6" ht="14.25" customHeight="1" x14ac:dyDescent="0.25">
      <c r="B15" s="41" t="s">
        <v>44</v>
      </c>
      <c r="C15" s="42"/>
      <c r="D15" s="42"/>
      <c r="E15" s="42"/>
      <c r="F15" s="40">
        <v>1.3</v>
      </c>
    </row>
    <row r="16" spans="2:6" x14ac:dyDescent="0.25">
      <c r="B16" s="41" t="s">
        <v>57</v>
      </c>
      <c r="C16" s="42"/>
      <c r="D16" s="42"/>
      <c r="E16" s="42"/>
      <c r="F16" s="40">
        <v>1.4</v>
      </c>
    </row>
    <row r="17" spans="2:6" x14ac:dyDescent="0.25">
      <c r="B17" s="41" t="s">
        <v>58</v>
      </c>
      <c r="C17" s="42"/>
      <c r="D17" s="42"/>
      <c r="E17" s="42"/>
      <c r="F17" s="40">
        <v>1.5</v>
      </c>
    </row>
    <row r="18" spans="2:6" x14ac:dyDescent="0.25">
      <c r="B18" s="41" t="s">
        <v>59</v>
      </c>
      <c r="C18" s="42"/>
      <c r="D18" s="42"/>
      <c r="E18" s="42"/>
      <c r="F18" s="40">
        <v>1.6</v>
      </c>
    </row>
    <row r="19" spans="2:6" x14ac:dyDescent="0.25">
      <c r="B19" s="41" t="s">
        <v>60</v>
      </c>
      <c r="C19" s="42"/>
      <c r="D19" s="42"/>
      <c r="E19" s="42"/>
      <c r="F19" s="40">
        <v>1.7</v>
      </c>
    </row>
    <row r="20" spans="2:6" x14ac:dyDescent="0.25">
      <c r="B20" s="41" t="s">
        <v>16</v>
      </c>
      <c r="C20" s="42"/>
      <c r="D20" s="42"/>
      <c r="E20" s="42"/>
      <c r="F20" s="40">
        <v>1.8</v>
      </c>
    </row>
    <row r="21" spans="2:6" x14ac:dyDescent="0.25">
      <c r="B21" s="41" t="s">
        <v>17</v>
      </c>
      <c r="C21" s="42"/>
      <c r="D21" s="42"/>
      <c r="E21" s="42"/>
      <c r="F21" s="40">
        <v>1.9</v>
      </c>
    </row>
    <row r="22" spans="2:6" x14ac:dyDescent="0.25">
      <c r="B22" s="41" t="s">
        <v>18</v>
      </c>
      <c r="C22" s="42"/>
      <c r="D22" s="42"/>
      <c r="E22" s="42"/>
      <c r="F22" s="40">
        <v>2</v>
      </c>
    </row>
    <row r="23" spans="2:6" x14ac:dyDescent="0.25">
      <c r="B23" s="41" t="s">
        <v>61</v>
      </c>
      <c r="C23" s="42"/>
      <c r="D23" s="42"/>
      <c r="E23" s="42"/>
      <c r="F23" s="40">
        <v>2.1</v>
      </c>
    </row>
    <row r="24" spans="2:6" x14ac:dyDescent="0.25">
      <c r="B24" s="41" t="s">
        <v>62</v>
      </c>
      <c r="C24" s="42"/>
      <c r="D24" s="42"/>
      <c r="E24" s="42"/>
      <c r="F24" s="40">
        <v>2.2000000000000002</v>
      </c>
    </row>
    <row r="25" spans="2:6" x14ac:dyDescent="0.25">
      <c r="B25" s="41" t="s">
        <v>50</v>
      </c>
      <c r="C25" s="42"/>
      <c r="D25" s="42"/>
      <c r="E25" s="42"/>
      <c r="F25" s="40">
        <v>2.2999999999999998</v>
      </c>
    </row>
    <row r="26" spans="2:6" x14ac:dyDescent="0.25">
      <c r="B26" s="41" t="s">
        <v>19</v>
      </c>
      <c r="C26" s="42"/>
      <c r="D26" s="42"/>
      <c r="E26" s="42"/>
      <c r="F26" s="40">
        <v>2.4</v>
      </c>
    </row>
    <row r="27" spans="2:6" x14ac:dyDescent="0.25">
      <c r="B27" s="41" t="s">
        <v>20</v>
      </c>
      <c r="C27" s="42"/>
      <c r="D27" s="42"/>
      <c r="E27" s="42"/>
      <c r="F27" s="40">
        <v>2.5</v>
      </c>
    </row>
    <row r="28" spans="2:6" x14ac:dyDescent="0.25">
      <c r="B28" s="41" t="s">
        <v>63</v>
      </c>
      <c r="C28" s="42"/>
      <c r="D28" s="42"/>
      <c r="E28" s="42"/>
      <c r="F28" s="40">
        <v>2.6</v>
      </c>
    </row>
    <row r="29" spans="2:6" x14ac:dyDescent="0.25">
      <c r="B29" s="41" t="s">
        <v>64</v>
      </c>
      <c r="C29" s="42"/>
      <c r="D29" s="42"/>
      <c r="E29" s="42"/>
      <c r="F29" s="40">
        <v>2.7</v>
      </c>
    </row>
    <row r="30" spans="2:6" x14ac:dyDescent="0.25">
      <c r="B30" s="41" t="s">
        <v>21</v>
      </c>
      <c r="C30" s="42"/>
      <c r="D30" s="42"/>
      <c r="E30" s="42"/>
      <c r="F30" s="40">
        <v>2.8</v>
      </c>
    </row>
    <row r="31" spans="2:6" x14ac:dyDescent="0.25">
      <c r="B31" s="41" t="s">
        <v>22</v>
      </c>
      <c r="C31" s="42"/>
      <c r="D31" s="42"/>
      <c r="E31" s="42"/>
      <c r="F31" s="40">
        <v>2.9</v>
      </c>
    </row>
    <row r="32" spans="2:6" x14ac:dyDescent="0.25">
      <c r="B32" s="41" t="s">
        <v>23</v>
      </c>
      <c r="C32" s="42"/>
      <c r="D32" s="42"/>
      <c r="E32" s="42"/>
      <c r="F32" s="40">
        <v>3</v>
      </c>
    </row>
    <row r="33" spans="2:6" x14ac:dyDescent="0.25">
      <c r="B33" s="41" t="s">
        <v>65</v>
      </c>
      <c r="C33" s="42"/>
      <c r="D33" s="42"/>
      <c r="E33" s="42"/>
      <c r="F33" s="40">
        <v>3.1</v>
      </c>
    </row>
    <row r="34" spans="2:6" ht="30" x14ac:dyDescent="0.25">
      <c r="B34" s="41" t="s">
        <v>66</v>
      </c>
      <c r="C34" s="42"/>
      <c r="D34" s="42"/>
      <c r="E34" s="42"/>
      <c r="F34" s="40">
        <v>3.2</v>
      </c>
    </row>
    <row r="35" spans="2:6" x14ac:dyDescent="0.25">
      <c r="B35" s="41" t="s">
        <v>67</v>
      </c>
      <c r="C35" s="42"/>
      <c r="D35" s="42"/>
      <c r="E35" s="42"/>
      <c r="F35" s="40">
        <v>3.3</v>
      </c>
    </row>
    <row r="36" spans="2:6" x14ac:dyDescent="0.25">
      <c r="B36" s="41" t="s">
        <v>24</v>
      </c>
      <c r="C36" s="42"/>
      <c r="D36" s="42"/>
      <c r="E36" s="42"/>
      <c r="F36" s="40">
        <v>3.4</v>
      </c>
    </row>
    <row r="37" spans="2:6" x14ac:dyDescent="0.25">
      <c r="B37" s="41" t="s">
        <v>25</v>
      </c>
      <c r="C37" s="42"/>
      <c r="D37" s="42"/>
      <c r="E37" s="42"/>
      <c r="F37" s="40">
        <v>3.5</v>
      </c>
    </row>
    <row r="38" spans="2:6" x14ac:dyDescent="0.25">
      <c r="B38" s="41" t="s">
        <v>26</v>
      </c>
      <c r="C38" s="42"/>
      <c r="D38" s="42"/>
      <c r="E38" s="42"/>
      <c r="F38" s="40">
        <v>3.6</v>
      </c>
    </row>
    <row r="39" spans="2:6" x14ac:dyDescent="0.25">
      <c r="B39" s="41" t="s">
        <v>27</v>
      </c>
      <c r="C39" s="42"/>
      <c r="D39" s="42"/>
      <c r="E39" s="42"/>
      <c r="F39" s="40">
        <v>3.7</v>
      </c>
    </row>
    <row r="40" spans="2:6" x14ac:dyDescent="0.25">
      <c r="B40" s="41" t="s">
        <v>28</v>
      </c>
      <c r="C40" s="42"/>
      <c r="D40" s="42"/>
      <c r="E40" s="42"/>
      <c r="F40" s="40">
        <v>3.8</v>
      </c>
    </row>
    <row r="41" spans="2:6" x14ac:dyDescent="0.25">
      <c r="B41" s="41" t="s">
        <v>47</v>
      </c>
      <c r="C41" s="42"/>
      <c r="D41" s="42"/>
      <c r="E41" s="42"/>
      <c r="F41" s="40">
        <v>3.9</v>
      </c>
    </row>
    <row r="42" spans="2:6" x14ac:dyDescent="0.25">
      <c r="B42" s="41" t="s">
        <v>68</v>
      </c>
      <c r="C42" s="42"/>
      <c r="D42" s="42"/>
      <c r="E42" s="42"/>
      <c r="F42" s="40">
        <v>4</v>
      </c>
    </row>
    <row r="43" spans="2:6" x14ac:dyDescent="0.25">
      <c r="B43" s="41" t="s">
        <v>29</v>
      </c>
      <c r="C43" s="42"/>
      <c r="D43" s="42"/>
      <c r="E43" s="42"/>
      <c r="F43" s="40">
        <v>4.0999999999999996</v>
      </c>
    </row>
    <row r="44" spans="2:6" x14ac:dyDescent="0.25">
      <c r="B44" s="41" t="s">
        <v>30</v>
      </c>
      <c r="C44" s="42"/>
      <c r="D44" s="42"/>
      <c r="E44" s="42"/>
      <c r="F44" s="40">
        <v>4.2</v>
      </c>
    </row>
    <row r="45" spans="2:6" x14ac:dyDescent="0.25">
      <c r="B45" s="41" t="s">
        <v>31</v>
      </c>
      <c r="C45" s="42"/>
      <c r="D45" s="42"/>
      <c r="E45" s="42"/>
      <c r="F45" s="40">
        <v>4.3</v>
      </c>
    </row>
    <row r="46" spans="2:6" x14ac:dyDescent="0.25">
      <c r="B46" s="41" t="s">
        <v>69</v>
      </c>
      <c r="C46" s="42"/>
      <c r="D46" s="42"/>
      <c r="E46" s="42"/>
      <c r="F46" s="40">
        <v>4.4000000000000004</v>
      </c>
    </row>
    <row r="47" spans="2:6" x14ac:dyDescent="0.25">
      <c r="B47" s="41" t="s">
        <v>48</v>
      </c>
      <c r="C47" s="42"/>
      <c r="D47" s="42"/>
      <c r="E47" s="42"/>
      <c r="F47" s="40">
        <v>4.5</v>
      </c>
    </row>
    <row r="48" spans="2:6" x14ac:dyDescent="0.25">
      <c r="B48" s="41" t="s">
        <v>70</v>
      </c>
      <c r="C48" s="42"/>
      <c r="D48" s="42"/>
      <c r="E48" s="42"/>
      <c r="F48" s="40">
        <v>4.5999999999999996</v>
      </c>
    </row>
    <row r="49" spans="2:6" x14ac:dyDescent="0.25">
      <c r="B49" s="41" t="s">
        <v>71</v>
      </c>
      <c r="C49" s="42"/>
      <c r="D49" s="42"/>
      <c r="E49" s="42"/>
      <c r="F49" s="40">
        <v>4.7</v>
      </c>
    </row>
    <row r="50" spans="2:6" x14ac:dyDescent="0.25">
      <c r="B50" s="41" t="s">
        <v>32</v>
      </c>
      <c r="C50" s="42"/>
      <c r="D50" s="42"/>
      <c r="E50" s="42"/>
      <c r="F50" s="40">
        <v>4.8</v>
      </c>
    </row>
    <row r="51" spans="2:6" x14ac:dyDescent="0.25">
      <c r="B51" s="41" t="s">
        <v>33</v>
      </c>
      <c r="C51" s="42"/>
      <c r="D51" s="42"/>
      <c r="E51" s="42"/>
      <c r="F51" s="40">
        <v>4.9000000000000004</v>
      </c>
    </row>
    <row r="52" spans="2:6" x14ac:dyDescent="0.25">
      <c r="B52" s="41" t="s">
        <v>72</v>
      </c>
      <c r="C52" s="42"/>
      <c r="D52" s="42"/>
      <c r="E52" s="42"/>
      <c r="F52" s="40">
        <v>5</v>
      </c>
    </row>
    <row r="53" spans="2:6" x14ac:dyDescent="0.25">
      <c r="B53" s="41" t="s">
        <v>73</v>
      </c>
      <c r="C53" s="42"/>
      <c r="D53" s="42"/>
      <c r="E53" s="42"/>
      <c r="F53" s="40">
        <v>5.0999999999999996</v>
      </c>
    </row>
    <row r="54" spans="2:6" x14ac:dyDescent="0.25">
      <c r="B54" s="41" t="s">
        <v>74</v>
      </c>
      <c r="C54" s="42"/>
      <c r="D54" s="42"/>
      <c r="E54" s="42"/>
      <c r="F54" s="40">
        <v>5.2</v>
      </c>
    </row>
    <row r="55" spans="2:6" x14ac:dyDescent="0.25">
      <c r="B55" s="41" t="s">
        <v>75</v>
      </c>
      <c r="C55" s="42"/>
      <c r="D55" s="42"/>
      <c r="E55" s="42"/>
      <c r="F55" s="40">
        <v>5.3</v>
      </c>
    </row>
    <row r="56" spans="2:6" x14ac:dyDescent="0.25">
      <c r="B56" s="41" t="s">
        <v>76</v>
      </c>
      <c r="C56" s="42"/>
      <c r="D56" s="42"/>
      <c r="E56" s="42"/>
      <c r="F56" s="40">
        <v>5.4</v>
      </c>
    </row>
    <row r="57" spans="2:6" x14ac:dyDescent="0.25">
      <c r="B57" s="41" t="s">
        <v>77</v>
      </c>
      <c r="C57" s="42"/>
      <c r="D57" s="42"/>
      <c r="E57" s="42"/>
      <c r="F57" s="40">
        <v>5.5</v>
      </c>
    </row>
    <row r="58" spans="2:6" x14ac:dyDescent="0.25">
      <c r="B58" s="41" t="s">
        <v>78</v>
      </c>
      <c r="C58" s="42"/>
      <c r="D58" s="42"/>
      <c r="E58" s="42"/>
      <c r="F58" s="40">
        <v>5.6</v>
      </c>
    </row>
    <row r="59" spans="2:6" x14ac:dyDescent="0.25">
      <c r="B59" s="41" t="s">
        <v>79</v>
      </c>
      <c r="C59" s="42"/>
      <c r="D59" s="42"/>
      <c r="E59" s="42"/>
      <c r="F59" s="40">
        <v>5.7</v>
      </c>
    </row>
    <row r="60" spans="2:6" x14ac:dyDescent="0.25">
      <c r="B60" s="41" t="s">
        <v>51</v>
      </c>
      <c r="C60" s="42"/>
      <c r="D60" s="42"/>
      <c r="E60" s="42"/>
      <c r="F60" s="40">
        <v>5.8</v>
      </c>
    </row>
    <row r="61" spans="2:6" x14ac:dyDescent="0.25">
      <c r="B61" s="41" t="s">
        <v>34</v>
      </c>
      <c r="C61" s="42"/>
      <c r="D61" s="42"/>
      <c r="E61" s="42"/>
      <c r="F61" s="40">
        <v>5.9</v>
      </c>
    </row>
    <row r="62" spans="2:6" x14ac:dyDescent="0.25">
      <c r="B62" s="41" t="s">
        <v>80</v>
      </c>
      <c r="C62" s="42"/>
      <c r="D62" s="42"/>
      <c r="E62" s="42"/>
      <c r="F62" s="40">
        <v>6</v>
      </c>
    </row>
    <row r="63" spans="2:6" ht="15.75" customHeight="1" x14ac:dyDescent="0.25">
      <c r="B63" s="41" t="s">
        <v>81</v>
      </c>
      <c r="C63" s="42"/>
      <c r="D63" s="42"/>
      <c r="E63" s="42"/>
      <c r="F63" s="40">
        <v>6.1</v>
      </c>
    </row>
    <row r="64" spans="2:6" x14ac:dyDescent="0.25">
      <c r="B64" s="41" t="s">
        <v>35</v>
      </c>
      <c r="C64" s="42"/>
      <c r="D64" s="42"/>
      <c r="E64" s="42"/>
      <c r="F64" s="40">
        <v>6.2</v>
      </c>
    </row>
    <row r="65" spans="2:6" x14ac:dyDescent="0.25">
      <c r="B65" s="41" t="s">
        <v>36</v>
      </c>
      <c r="C65" s="42"/>
      <c r="D65" s="42"/>
      <c r="E65" s="42"/>
      <c r="F65" s="40">
        <v>6.3</v>
      </c>
    </row>
    <row r="66" spans="2:6" x14ac:dyDescent="0.25">
      <c r="B66" s="41" t="s">
        <v>37</v>
      </c>
      <c r="C66" s="42"/>
      <c r="D66" s="42"/>
      <c r="E66" s="42"/>
      <c r="F66" s="40">
        <v>6.4</v>
      </c>
    </row>
    <row r="67" spans="2:6" x14ac:dyDescent="0.25">
      <c r="B67" s="41" t="s">
        <v>38</v>
      </c>
      <c r="C67" s="42"/>
      <c r="D67" s="42"/>
      <c r="E67" s="42"/>
      <c r="F67" s="40">
        <v>6.5</v>
      </c>
    </row>
    <row r="68" spans="2:6" x14ac:dyDescent="0.25">
      <c r="B68" s="41" t="s">
        <v>82</v>
      </c>
      <c r="C68" s="42"/>
      <c r="D68" s="42"/>
      <c r="E68" s="42"/>
      <c r="F68" s="40">
        <v>6.6</v>
      </c>
    </row>
    <row r="69" spans="2:6" x14ac:dyDescent="0.25">
      <c r="B69" s="43" t="s">
        <v>83</v>
      </c>
      <c r="C69" s="42"/>
      <c r="D69" s="42"/>
      <c r="E69" s="42"/>
      <c r="F69" s="40">
        <v>6.7</v>
      </c>
    </row>
    <row r="70" spans="2:6" x14ac:dyDescent="0.25">
      <c r="B70" s="42"/>
      <c r="C70" s="42"/>
      <c r="D70" s="42"/>
      <c r="E70" s="42"/>
      <c r="F70" s="40">
        <v>6.8</v>
      </c>
    </row>
    <row r="71" spans="2:6" x14ac:dyDescent="0.25">
      <c r="F71" s="40">
        <v>6.9</v>
      </c>
    </row>
    <row r="72" spans="2:6" x14ac:dyDescent="0.25">
      <c r="F72" s="40">
        <v>7</v>
      </c>
    </row>
    <row r="73" spans="2:6" x14ac:dyDescent="0.25">
      <c r="F73" s="40">
        <v>7.1</v>
      </c>
    </row>
    <row r="74" spans="2:6" x14ac:dyDescent="0.25">
      <c r="F74" s="40">
        <v>7.2</v>
      </c>
    </row>
    <row r="75" spans="2:6" x14ac:dyDescent="0.25">
      <c r="F75" s="40">
        <v>7.3</v>
      </c>
    </row>
    <row r="76" spans="2:6" x14ac:dyDescent="0.25">
      <c r="F76" s="40">
        <v>7.4</v>
      </c>
    </row>
    <row r="77" spans="2:6" x14ac:dyDescent="0.25">
      <c r="F77" s="40">
        <v>7.5</v>
      </c>
    </row>
    <row r="78" spans="2:6" x14ac:dyDescent="0.25">
      <c r="F78" s="40">
        <v>7.6</v>
      </c>
    </row>
    <row r="79" spans="2:6" x14ac:dyDescent="0.25">
      <c r="F79" s="40">
        <v>7.7</v>
      </c>
    </row>
    <row r="80" spans="2:6" x14ac:dyDescent="0.25">
      <c r="F80" s="40">
        <v>7.8</v>
      </c>
    </row>
    <row r="81" spans="6:6" x14ac:dyDescent="0.25">
      <c r="F81" s="40">
        <v>7.9</v>
      </c>
    </row>
    <row r="82" spans="6:6" x14ac:dyDescent="0.25">
      <c r="F82" s="40">
        <v>8</v>
      </c>
    </row>
    <row r="83" spans="6:6" x14ac:dyDescent="0.25">
      <c r="F83" s="40">
        <v>8.1</v>
      </c>
    </row>
    <row r="84" spans="6:6" x14ac:dyDescent="0.25">
      <c r="F84" s="40">
        <v>8.1999999999999993</v>
      </c>
    </row>
    <row r="85" spans="6:6" x14ac:dyDescent="0.25">
      <c r="F85" s="40">
        <v>8.3000000000000007</v>
      </c>
    </row>
    <row r="86" spans="6:6" x14ac:dyDescent="0.25">
      <c r="F86" s="40">
        <v>8.4</v>
      </c>
    </row>
    <row r="87" spans="6:6" x14ac:dyDescent="0.25">
      <c r="F87" s="40">
        <v>8.5</v>
      </c>
    </row>
    <row r="88" spans="6:6" x14ac:dyDescent="0.25">
      <c r="F88" s="40">
        <v>8.6</v>
      </c>
    </row>
    <row r="89" spans="6:6" x14ac:dyDescent="0.25">
      <c r="F89" s="40">
        <v>8.6999999999999993</v>
      </c>
    </row>
    <row r="90" spans="6:6" x14ac:dyDescent="0.25">
      <c r="F90" s="40">
        <v>8.8000000000000007</v>
      </c>
    </row>
    <row r="91" spans="6:6" x14ac:dyDescent="0.25">
      <c r="F91" s="40">
        <v>8.9</v>
      </c>
    </row>
    <row r="92" spans="6:6" x14ac:dyDescent="0.25">
      <c r="F92" s="40">
        <v>9</v>
      </c>
    </row>
    <row r="93" spans="6:6" x14ac:dyDescent="0.25">
      <c r="F93" s="40">
        <v>9.1</v>
      </c>
    </row>
    <row r="94" spans="6:6" x14ac:dyDescent="0.25">
      <c r="F94" s="40">
        <v>9.1999999999999993</v>
      </c>
    </row>
    <row r="95" spans="6:6" x14ac:dyDescent="0.25">
      <c r="F95" s="40">
        <v>9.3000000000000007</v>
      </c>
    </row>
    <row r="96" spans="6:6" x14ac:dyDescent="0.25">
      <c r="F96" s="40">
        <v>9.4</v>
      </c>
    </row>
    <row r="97" spans="6:6" x14ac:dyDescent="0.25">
      <c r="F97" s="40">
        <v>9.5</v>
      </c>
    </row>
    <row r="98" spans="6:6" x14ac:dyDescent="0.25">
      <c r="F98" s="40">
        <v>9.6</v>
      </c>
    </row>
    <row r="99" spans="6:6" x14ac:dyDescent="0.25">
      <c r="F99" s="40">
        <v>9.6999999999999993</v>
      </c>
    </row>
    <row r="100" spans="6:6" x14ac:dyDescent="0.25">
      <c r="F100" s="40">
        <v>9.8000000000000007</v>
      </c>
    </row>
    <row r="101" spans="6:6" x14ac:dyDescent="0.25">
      <c r="F101" s="40">
        <v>9.9</v>
      </c>
    </row>
    <row r="102" spans="6:6" x14ac:dyDescent="0.25">
      <c r="F102" s="40">
        <v>10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16</vt:i4>
      </vt:variant>
    </vt:vector>
  </HeadingPairs>
  <TitlesOfParts>
    <vt:vector size="22" baseType="lpstr">
      <vt:lpstr>5-6 классы девочки</vt:lpstr>
      <vt:lpstr>5-6 классы мальчики</vt:lpstr>
      <vt:lpstr>7-8 классы девочки</vt:lpstr>
      <vt:lpstr>7-8 классы мальчики</vt:lpstr>
      <vt:lpstr>9-11 классы девушки</vt:lpstr>
      <vt:lpstr>Лист1</vt:lpstr>
      <vt:lpstr>г2</vt:lpstr>
      <vt:lpstr>гим</vt:lpstr>
      <vt:lpstr>Гимн</vt:lpstr>
      <vt:lpstr>Лист1!Гимнастика</vt:lpstr>
      <vt:lpstr>кл</vt:lpstr>
      <vt:lpstr>кла</vt:lpstr>
      <vt:lpstr>Лист1!Классы</vt:lpstr>
      <vt:lpstr>орг</vt:lpstr>
      <vt:lpstr>Лист1!ОУ</vt:lpstr>
      <vt:lpstr>сш</vt:lpstr>
      <vt:lpstr>т2</vt:lpstr>
      <vt:lpstr>т3</vt:lpstr>
      <vt:lpstr>теор2</vt:lpstr>
      <vt:lpstr>Лист1!Теория</vt:lpstr>
      <vt:lpstr>теория1</vt:lpstr>
      <vt:lpstr>школы1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Ruslan Radionov</dc:creator>
  <cp:lastModifiedBy>Светлова Наталья Сергеевна</cp:lastModifiedBy>
  <cp:lastPrinted>2019-10-11T06:00:09Z</cp:lastPrinted>
  <dcterms:created xsi:type="dcterms:W3CDTF">2015-11-30T04:27:22Z</dcterms:created>
  <dcterms:modified xsi:type="dcterms:W3CDTF">2019-10-11T06:02:16Z</dcterms:modified>
</cp:coreProperties>
</file>